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ikolaev.m\Desktop\"/>
    </mc:Choice>
  </mc:AlternateContent>
  <xr:revisionPtr revIDLastSave="0" documentId="13_ncr:1_{95871736-01C8-451F-8E02-10130B4076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" i="1" l="1"/>
  <c r="T10" i="1"/>
  <c r="T9" i="1"/>
  <c r="T7" i="1"/>
  <c r="O9" i="1"/>
  <c r="O7" i="1"/>
  <c r="P10" i="1"/>
  <c r="P9" i="1"/>
  <c r="P7" i="1"/>
  <c r="Q9" i="1"/>
  <c r="R10" i="1"/>
  <c r="R9" i="1"/>
  <c r="R7" i="1"/>
  <c r="Q10" i="1"/>
  <c r="Q7" i="1"/>
  <c r="Y10" i="1"/>
  <c r="Y9" i="1"/>
  <c r="X10" i="1"/>
  <c r="X7" i="1"/>
  <c r="W10" i="1"/>
  <c r="W7" i="1"/>
  <c r="AE10" i="1"/>
  <c r="AE9" i="1"/>
  <c r="AE7" i="1"/>
  <c r="AD10" i="1"/>
  <c r="AD7" i="1"/>
  <c r="AC10" i="1"/>
  <c r="AC9" i="1"/>
  <c r="AC7" i="1"/>
  <c r="AB10" i="1"/>
  <c r="AB7" i="1"/>
  <c r="AA10" i="1"/>
  <c r="AA7" i="1"/>
  <c r="G7" i="1"/>
  <c r="I10" i="1"/>
  <c r="I7" i="1"/>
  <c r="J10" i="1"/>
  <c r="J7" i="1"/>
  <c r="H10" i="1"/>
  <c r="H7" i="1"/>
  <c r="M10" i="1"/>
  <c r="M9" i="1"/>
  <c r="M7" i="1"/>
  <c r="N10" i="1"/>
  <c r="N7" i="1"/>
  <c r="L10" i="1" l="1"/>
  <c r="L7" i="1"/>
  <c r="K10" i="1"/>
  <c r="K7" i="1"/>
  <c r="Z10" i="1"/>
  <c r="V10" i="1"/>
  <c r="U10" i="1"/>
  <c r="S10" i="1"/>
  <c r="O10" i="1"/>
  <c r="G10" i="1"/>
  <c r="Z9" i="1"/>
  <c r="V9" i="1"/>
  <c r="S9" i="1"/>
  <c r="L9" i="1"/>
  <c r="K9" i="1"/>
  <c r="J9" i="1"/>
  <c r="H9" i="1"/>
  <c r="G9" i="1"/>
  <c r="Z7" i="1"/>
  <c r="Y7" i="1"/>
  <c r="V7" i="1"/>
  <c r="S7" i="1"/>
</calcChain>
</file>

<file path=xl/sharedStrings.xml><?xml version="1.0" encoding="utf-8"?>
<sst xmlns="http://schemas.openxmlformats.org/spreadsheetml/2006/main" count="208" uniqueCount="96">
  <si>
    <t>Исходные данные</t>
  </si>
  <si>
    <t>№</t>
  </si>
  <si>
    <t>Наименование</t>
  </si>
  <si>
    <t>кол-во</t>
  </si>
  <si>
    <t>Площадь скатной кровли</t>
  </si>
  <si>
    <t>Длина коньков</t>
  </si>
  <si>
    <t>-</t>
  </si>
  <si>
    <t>Длина карнизов</t>
  </si>
  <si>
    <t xml:space="preserve">Длина торцевых частей </t>
  </si>
  <si>
    <t>Уклон кровли</t>
  </si>
  <si>
    <t>град.</t>
  </si>
  <si>
    <t>Расчет материалов для кровли дома</t>
  </si>
  <si>
    <t>Материал для оформления скатной кровли. Вариант 1</t>
  </si>
  <si>
    <t>ТЕХНОНИКОЛЬ Гибкая черепица, Оптима, (3 кв. м/уп.)</t>
  </si>
  <si>
    <t>уп.</t>
  </si>
  <si>
    <t>Подкладочный ковер ANDEREP GL LIGHT (15 кв. м)</t>
  </si>
  <si>
    <t>рул.</t>
  </si>
  <si>
    <t>шт.</t>
  </si>
  <si>
    <t>Мастика Фиксер ТехноНИКОЛЬ (3,6 кг)</t>
  </si>
  <si>
    <t>ведро</t>
  </si>
  <si>
    <t>Материал для оформления скатной кровли. Вариант 2</t>
  </si>
  <si>
    <t xml:space="preserve">Карнизная планка (2 п.м.) </t>
  </si>
  <si>
    <t xml:space="preserve">Торцевая планка (2 п.м.) </t>
  </si>
  <si>
    <t>Материал для оформления скатной кровли. Вариант 3</t>
  </si>
  <si>
    <t>Праймер AquaMast (10 л)</t>
  </si>
  <si>
    <t>Рулонная черепица ТЕХНОНИКОЛЬ (8 кв. м)</t>
  </si>
  <si>
    <t>Расчет водосточной системы ОПТИМА (коричневый)</t>
  </si>
  <si>
    <t>Расчет водосточной системы ТН ПВХ (коричневый)</t>
  </si>
  <si>
    <t>ТН ПВХ воронка желоба</t>
  </si>
  <si>
    <t>ТН ПВХ заглушка желоба</t>
  </si>
  <si>
    <t>ТН ПВХ колено трубы 135°</t>
  </si>
  <si>
    <t>ТН ПВХ кронштейн желоба</t>
  </si>
  <si>
    <t>ТН ПВХ слив трубы</t>
  </si>
  <si>
    <t>ТН ПВХ соединитель желоба</t>
  </si>
  <si>
    <t>ТН ПВХ хомут трубы</t>
  </si>
  <si>
    <t>ТН ОПТИМА воронка желоба</t>
  </si>
  <si>
    <t>ТН ОПТИМА заглушка желоба</t>
  </si>
  <si>
    <t>ТН ОПТИМА колено трубы 135°</t>
  </si>
  <si>
    <t>ТН ОПТИМА кронштейн желоба</t>
  </si>
  <si>
    <t>ТН ОПТИМА слив трубы</t>
  </si>
  <si>
    <t>ТН ОПТИМА соединитель желоба</t>
  </si>
  <si>
    <t>ТН ОПТИМА труба, (3 м)</t>
  </si>
  <si>
    <t>ТН ОПТИМА хомут трубы</t>
  </si>
  <si>
    <t>ТН ОПТИМА желоб, (3 м)</t>
  </si>
  <si>
    <t>ТН ПВХ желоб, (3 м)</t>
  </si>
  <si>
    <t>ТН ПВХ труба (3 м)</t>
  </si>
  <si>
    <t>Коньково-карнизная черепица (5 кв. м)</t>
  </si>
  <si>
    <t xml:space="preserve">Карнизная планка (2 п. м) </t>
  </si>
  <si>
    <t xml:space="preserve">Торцевая планка (2 п. м) </t>
  </si>
  <si>
    <t>ТЕХНОНИКОЛЬ SHINGLAS многослойная черепица, Фазенда (2,6 кв. м/уп.)</t>
  </si>
  <si>
    <t>Подкладочный ковер ANDEREP NEXT FIX (33 кв. м)</t>
  </si>
  <si>
    <t xml:space="preserve">Карнизная планка (2 п. м.) </t>
  </si>
  <si>
    <t xml:space="preserve">Торцевая планка (2 п. м.) </t>
  </si>
  <si>
    <t>кв.м</t>
  </si>
  <si>
    <t>п. м</t>
  </si>
  <si>
    <t>ед. изм.</t>
  </si>
  <si>
    <r>
      <t>Садовый дом 10 куб (3,5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3,5 м)</t>
    </r>
  </si>
  <si>
    <t>Садовый дом 10 куб (3,5×3,5 м)</t>
  </si>
  <si>
    <t>Садовый дом 17  (5×4 м)</t>
  </si>
  <si>
    <t>Садовый дом 10 (3,9×3 м)</t>
  </si>
  <si>
    <t>Садовый дом 4 (2,9×2 м)</t>
  </si>
  <si>
    <t>Садовый дом 21 соло (6×4 м)</t>
  </si>
  <si>
    <t>Садовый дом 21 с хозблоком (5,8×4,2 м)</t>
  </si>
  <si>
    <t>Садовый дом 21 (6×4 м)</t>
  </si>
  <si>
    <t>Садовый дом 24 (5,8×4,7 м)</t>
  </si>
  <si>
    <r>
      <t>Хозблок 13 (5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3 м)</t>
    </r>
  </si>
  <si>
    <t>Хозблок 13 (5×3 м)</t>
  </si>
  <si>
    <r>
      <t>Хозблок 4 (2,9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2 м)</t>
    </r>
  </si>
  <si>
    <t>Хозблок 4 (2,9×2 м)</t>
  </si>
  <si>
    <r>
      <t>Хозблок 7 с дровницей (3,9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2,2 м)</t>
    </r>
  </si>
  <si>
    <t>Хозблок 7 с дровницей (3,9×2,2 м)</t>
  </si>
  <si>
    <r>
      <t>Хозблок 6 (2,9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2,5 м)</t>
    </r>
  </si>
  <si>
    <r>
      <t>Хозблок 10 односкатный (4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3 м)</t>
    </r>
  </si>
  <si>
    <r>
      <t>Хозблок 10 (3,9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3 м)</t>
    </r>
  </si>
  <si>
    <r>
      <t>Беседка 18 двускатная (4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4,5 м)</t>
    </r>
  </si>
  <si>
    <r>
      <t>Беседка 18 односкатная (4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4,5 м)</t>
    </r>
  </si>
  <si>
    <r>
      <t>Беседка 18 с хозблоком (5,8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3,5 м)</t>
    </r>
  </si>
  <si>
    <r>
      <t>Беседка 7 (3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3 м)</t>
    </r>
  </si>
  <si>
    <t>Беседка 7 (3×3 м)</t>
  </si>
  <si>
    <r>
      <t>Гараж 20 (6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4,5 м)</t>
    </r>
  </si>
  <si>
    <t>Гараж 20 (6×4,5 м)</t>
  </si>
  <si>
    <r>
      <t>Гараж 21 (6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4 м)</t>
    </r>
  </si>
  <si>
    <r>
      <t>Гараж 32 (6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6 м)</t>
    </r>
  </si>
  <si>
    <r>
      <t>Гараж 49 (6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9 м)</t>
    </r>
  </si>
  <si>
    <r>
      <t>Навес 26 с хозблоком (6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5 м)</t>
    </r>
  </si>
  <si>
    <t>Навес 26 с хозблоком (6×5 м)</t>
  </si>
  <si>
    <r>
      <t xml:space="preserve"> Навес 32 КДК (5,8</t>
    </r>
    <r>
      <rPr>
        <b/>
        <sz val="11"/>
        <color theme="1"/>
        <rFont val="Calibri"/>
        <family val="2"/>
        <charset val="204"/>
      </rPr>
      <t>×5,8 м)</t>
    </r>
  </si>
  <si>
    <r>
      <t>Гараж 52 дуэт с навесом (6</t>
    </r>
    <r>
      <rPr>
        <b/>
        <sz val="11"/>
        <color theme="1"/>
        <rFont val="Calibri"/>
        <family val="2"/>
        <charset val="204"/>
      </rPr>
      <t>×</t>
    </r>
    <r>
      <rPr>
        <b/>
        <sz val="11"/>
        <color theme="1"/>
        <rFont val="Calibri"/>
        <scheme val="minor"/>
      </rPr>
      <t>10 м)</t>
    </r>
  </si>
  <si>
    <t>Гвозди кровельные 30 мм (5 кг)</t>
  </si>
  <si>
    <r>
      <t>Баня 14 
(4</t>
    </r>
    <r>
      <rPr>
        <b/>
        <sz val="11"/>
        <color theme="1"/>
        <rFont val="Calibri"/>
        <family val="2"/>
        <charset val="204"/>
      </rPr>
      <t>×4</t>
    </r>
    <r>
      <rPr>
        <b/>
        <sz val="11"/>
        <color theme="1"/>
        <rFont val="Calibri"/>
        <scheme val="minor"/>
      </rPr>
      <t xml:space="preserve"> м)</t>
    </r>
  </si>
  <si>
    <t>Баня 23 
(8,2х3,2 м)</t>
  </si>
  <si>
    <t>Баня 27 
(5,3х5,8 м)</t>
  </si>
  <si>
    <t>Гостевой дом 26 с террасой 
(8,8х3,5 м)</t>
  </si>
  <si>
    <t>Гостевой дом 18 с террасой 
(8,7х4,5 м)</t>
  </si>
  <si>
    <t>Гостевой дом 26 
(5,8х5,6 м)</t>
  </si>
  <si>
    <t>Гостевой дом 24 
(7,5х4,9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</si>
</sst>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b/>
      <sz val="11"/>
      <color theme="1"/>
      <name val="Calibri"/>
      <scheme val="minor"/>
    </font>
    <font>
      <sz val="11"/>
      <name val="Calibri"/>
      <scheme val="minor"/>
    </font>
    <font>
      <sz val="10"/>
      <name val="Arial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</fills>
  <borders count="4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>
      <alignment horizontal="left"/>
    </xf>
    <xf numFmtId="43" fontId="7" fillId="0" borderId="0" applyFont="0" applyFill="0" applyBorder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4" fillId="0" borderId="2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0" fontId="9" fillId="0" borderId="35" xfId="0" applyFont="1" applyBorder="1" applyAlignment="1" applyProtection="1">
      <alignment vertical="center" wrapText="1"/>
      <protection hidden="1"/>
    </xf>
    <xf numFmtId="0" fontId="9" fillId="0" borderId="17" xfId="0" applyFont="1" applyBorder="1" applyAlignment="1" applyProtection="1">
      <alignment vertical="center" wrapText="1"/>
      <protection hidden="1"/>
    </xf>
    <xf numFmtId="0" fontId="9" fillId="0" borderId="9" xfId="0" applyFont="1" applyBorder="1" applyAlignment="1" applyProtection="1">
      <alignment vertical="center" wrapText="1"/>
      <protection hidden="1"/>
    </xf>
    <xf numFmtId="0" fontId="9" fillId="0" borderId="27" xfId="0" applyFont="1" applyBorder="1" applyAlignment="1" applyProtection="1">
      <alignment vertical="center" wrapText="1"/>
      <protection hidden="1"/>
    </xf>
    <xf numFmtId="0" fontId="9" fillId="0" borderId="18" xfId="0" applyFont="1" applyBorder="1" applyAlignment="1" applyProtection="1">
      <alignment vertical="center" wrapText="1"/>
      <protection hidden="1"/>
    </xf>
    <xf numFmtId="0" fontId="9" fillId="0" borderId="25" xfId="0" applyFont="1" applyBorder="1" applyAlignment="1" applyProtection="1">
      <alignment vertical="center" wrapText="1"/>
      <protection hidden="1"/>
    </xf>
    <xf numFmtId="0" fontId="2" fillId="0" borderId="17" xfId="0" applyFont="1" applyBorder="1" applyAlignment="1">
      <alignment horizontal="left" vertical="center" wrapText="1"/>
    </xf>
    <xf numFmtId="0" fontId="2" fillId="0" borderId="35" xfId="1" applyFont="1" applyBorder="1" applyAlignment="1" applyProtection="1">
      <alignment vertical="center" wrapText="1"/>
      <protection hidden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3" fontId="4" fillId="0" borderId="6" xfId="2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quotePrefix="1" applyBorder="1" applyAlignment="1">
      <alignment horizontal="center" vertical="center" wrapText="1"/>
    </xf>
    <xf numFmtId="0" fontId="0" fillId="0" borderId="39" xfId="0" quotePrefix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quotePrefix="1" applyBorder="1" applyAlignment="1">
      <alignment horizontal="center" vertical="center" wrapText="1"/>
    </xf>
    <xf numFmtId="1" fontId="0" fillId="0" borderId="39" xfId="0" applyNumberFormat="1" applyBorder="1" applyAlignment="1">
      <alignment horizontal="center" vertical="center" wrapText="1"/>
    </xf>
    <xf numFmtId="2" fontId="0" fillId="0" borderId="39" xfId="0" applyNumberFormat="1" applyBorder="1" applyAlignment="1">
      <alignment horizontal="center" vertical="center" wrapText="1"/>
    </xf>
    <xf numFmtId="2" fontId="0" fillId="0" borderId="40" xfId="0" applyNumberFormat="1" applyBorder="1" applyAlignment="1">
      <alignment horizontal="center" vertical="center" wrapText="1"/>
    </xf>
    <xf numFmtId="2" fontId="0" fillId="0" borderId="40" xfId="0" quotePrefix="1" applyNumberFormat="1" applyBorder="1" applyAlignment="1">
      <alignment horizontal="center" vertical="center" wrapText="1"/>
    </xf>
    <xf numFmtId="2" fontId="1" fillId="0" borderId="40" xfId="0" quotePrefix="1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36" xfId="1" applyFont="1" applyBorder="1" applyAlignment="1" applyProtection="1">
      <alignment vertical="center" wrapText="1"/>
      <protection hidden="1"/>
    </xf>
    <xf numFmtId="2" fontId="8" fillId="2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2" fontId="0" fillId="0" borderId="44" xfId="0" applyNumberFormat="1" applyBorder="1" applyAlignment="1">
      <alignment horizontal="center" vertical="center" wrapText="1"/>
    </xf>
    <xf numFmtId="2" fontId="0" fillId="0" borderId="45" xfId="0" applyNumberFormat="1" applyBorder="1" applyAlignment="1">
      <alignment horizontal="center" vertical="center" wrapText="1"/>
    </xf>
    <xf numFmtId="164" fontId="0" fillId="0" borderId="46" xfId="0" applyNumberFormat="1" applyBorder="1" applyAlignment="1">
      <alignment horizontal="center" vertical="center" wrapText="1"/>
    </xf>
    <xf numFmtId="1" fontId="0" fillId="0" borderId="44" xfId="0" applyNumberForma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4" xfId="0" quotePrefix="1" applyBorder="1" applyAlignment="1">
      <alignment horizontal="center" vertical="center" wrapText="1"/>
    </xf>
    <xf numFmtId="0" fontId="0" fillId="0" borderId="45" xfId="0" quotePrefix="1" applyBorder="1" applyAlignment="1">
      <alignment horizontal="center" vertical="center" wrapText="1"/>
    </xf>
    <xf numFmtId="0" fontId="0" fillId="0" borderId="47" xfId="0" quotePrefix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124165</xdr:colOff>
      <xdr:row>0</xdr:row>
      <xdr:rowOff>110557</xdr:rowOff>
    </xdr:from>
    <xdr:to>
      <xdr:col>4</xdr:col>
      <xdr:colOff>47623</xdr:colOff>
      <xdr:row>3</xdr:row>
      <xdr:rowOff>40533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4165" y="110557"/>
          <a:ext cx="6757647" cy="501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L57"/>
  <sheetViews>
    <sheetView tabSelected="1" view="pageBreakPreview" zoomScale="78" zoomScaleNormal="100" zoomScaleSheetLayoutView="80" workbookViewId="0">
      <pane xSplit="4" topLeftCell="E1" activePane="topRight" state="frozen"/>
      <selection activeCell="L66" sqref="L66"/>
      <selection pane="topRight" activeCell="AT12" sqref="AT12"/>
    </sheetView>
  </sheetViews>
  <sheetFormatPr defaultColWidth="8.88671875" defaultRowHeight="14.4" x14ac:dyDescent="0.3"/>
  <cols>
    <col min="1" max="1" width="6.88671875" style="1" customWidth="1"/>
    <col min="2" max="2" width="75.44140625" style="1" customWidth="1"/>
    <col min="3" max="3" width="9.88671875" style="1" customWidth="1"/>
    <col min="4" max="4" width="10.5546875" style="1" customWidth="1"/>
    <col min="5" max="6" width="1.109375" style="1" customWidth="1"/>
    <col min="7" max="38" width="15.6640625" style="2" customWidth="1"/>
    <col min="39" max="16384" width="8.88671875" style="1"/>
  </cols>
  <sheetData>
    <row r="4" spans="1:38" ht="18" customHeight="1" thickBot="1" x14ac:dyDescent="0.35">
      <c r="A4" s="97" t="s">
        <v>0</v>
      </c>
      <c r="B4" s="97"/>
      <c r="C4" s="97"/>
      <c r="D4" s="97"/>
      <c r="G4" s="97"/>
      <c r="H4" s="97"/>
      <c r="I4" s="97"/>
      <c r="J4" s="97"/>
      <c r="K4" s="97"/>
      <c r="L4" s="3"/>
      <c r="M4" s="3"/>
    </row>
    <row r="5" spans="1:38" ht="49.35" customHeight="1" thickTop="1" thickBot="1" x14ac:dyDescent="0.35">
      <c r="A5" s="4"/>
      <c r="B5" s="5"/>
      <c r="C5" s="98"/>
      <c r="D5" s="99"/>
      <c r="E5" s="3"/>
      <c r="F5" s="3"/>
      <c r="G5" s="56" t="s">
        <v>64</v>
      </c>
      <c r="H5" s="56" t="s">
        <v>63</v>
      </c>
      <c r="I5" s="39" t="s">
        <v>62</v>
      </c>
      <c r="J5" s="55" t="s">
        <v>61</v>
      </c>
      <c r="K5" s="54" t="s">
        <v>60</v>
      </c>
      <c r="L5" s="39" t="s">
        <v>59</v>
      </c>
      <c r="M5" s="39" t="s">
        <v>58</v>
      </c>
      <c r="N5" s="39" t="s">
        <v>56</v>
      </c>
      <c r="O5" s="39" t="s">
        <v>83</v>
      </c>
      <c r="P5" s="39" t="s">
        <v>82</v>
      </c>
      <c r="Q5" s="39" t="s">
        <v>81</v>
      </c>
      <c r="R5" s="39" t="s">
        <v>79</v>
      </c>
      <c r="S5" s="39" t="s">
        <v>84</v>
      </c>
      <c r="T5" s="39" t="s">
        <v>86</v>
      </c>
      <c r="U5" s="56" t="s">
        <v>87</v>
      </c>
      <c r="V5" s="56" t="s">
        <v>74</v>
      </c>
      <c r="W5" s="56" t="s">
        <v>75</v>
      </c>
      <c r="X5" s="56" t="s">
        <v>76</v>
      </c>
      <c r="Y5" s="56" t="s">
        <v>77</v>
      </c>
      <c r="Z5" s="56" t="s">
        <v>65</v>
      </c>
      <c r="AA5" s="56" t="s">
        <v>67</v>
      </c>
      <c r="AB5" s="56" t="s">
        <v>69</v>
      </c>
      <c r="AC5" s="56" t="s">
        <v>71</v>
      </c>
      <c r="AD5" s="56" t="s">
        <v>72</v>
      </c>
      <c r="AE5" s="80" t="s">
        <v>73</v>
      </c>
      <c r="AF5" s="80" t="s">
        <v>89</v>
      </c>
      <c r="AG5" s="80" t="s">
        <v>90</v>
      </c>
      <c r="AH5" s="80" t="s">
        <v>91</v>
      </c>
      <c r="AI5" s="80" t="s">
        <v>92</v>
      </c>
      <c r="AJ5" s="80" t="s">
        <v>93</v>
      </c>
      <c r="AK5" s="80" t="s">
        <v>94</v>
      </c>
      <c r="AL5" s="80" t="s">
        <v>95</v>
      </c>
    </row>
    <row r="6" spans="1:38" ht="18.75" customHeight="1" thickBot="1" x14ac:dyDescent="0.35">
      <c r="A6" s="6" t="s">
        <v>1</v>
      </c>
      <c r="B6" s="7" t="s">
        <v>2</v>
      </c>
      <c r="C6" s="6" t="s">
        <v>3</v>
      </c>
      <c r="D6" s="50" t="s">
        <v>55</v>
      </c>
      <c r="E6" s="8"/>
      <c r="F6" s="8"/>
      <c r="G6" s="58" t="s">
        <v>3</v>
      </c>
      <c r="H6" s="58" t="s">
        <v>3</v>
      </c>
      <c r="I6" s="58" t="s">
        <v>3</v>
      </c>
      <c r="J6" s="58" t="s">
        <v>3</v>
      </c>
      <c r="K6" s="58" t="s">
        <v>3</v>
      </c>
      <c r="L6" s="58" t="s">
        <v>3</v>
      </c>
      <c r="M6" s="58" t="s">
        <v>3</v>
      </c>
      <c r="N6" s="58" t="s">
        <v>3</v>
      </c>
      <c r="O6" s="58" t="s">
        <v>3</v>
      </c>
      <c r="P6" s="58" t="s">
        <v>3</v>
      </c>
      <c r="Q6" s="58" t="s">
        <v>3</v>
      </c>
      <c r="R6" s="58" t="s">
        <v>3</v>
      </c>
      <c r="S6" s="58" t="s">
        <v>3</v>
      </c>
      <c r="T6" s="58" t="s">
        <v>3</v>
      </c>
      <c r="U6" s="58" t="s">
        <v>3</v>
      </c>
      <c r="V6" s="58" t="s">
        <v>3</v>
      </c>
      <c r="W6" s="58" t="s">
        <v>3</v>
      </c>
      <c r="X6" s="58" t="s">
        <v>3</v>
      </c>
      <c r="Y6" s="58" t="s">
        <v>3</v>
      </c>
      <c r="Z6" s="58" t="s">
        <v>3</v>
      </c>
      <c r="AA6" s="58" t="s">
        <v>3</v>
      </c>
      <c r="AB6" s="58" t="s">
        <v>3</v>
      </c>
      <c r="AC6" s="58" t="s">
        <v>3</v>
      </c>
      <c r="AD6" s="58" t="s">
        <v>3</v>
      </c>
      <c r="AE6" s="81" t="s">
        <v>3</v>
      </c>
      <c r="AF6" s="81" t="s">
        <v>3</v>
      </c>
      <c r="AG6" s="81" t="s">
        <v>3</v>
      </c>
      <c r="AH6" s="81" t="s">
        <v>3</v>
      </c>
      <c r="AI6" s="81" t="s">
        <v>3</v>
      </c>
      <c r="AJ6" s="81" t="s">
        <v>3</v>
      </c>
      <c r="AK6" s="81" t="s">
        <v>3</v>
      </c>
      <c r="AL6" s="81" t="s">
        <v>3</v>
      </c>
    </row>
    <row r="7" spans="1:38" ht="15" customHeight="1" x14ac:dyDescent="0.3">
      <c r="A7" s="9">
        <v>1</v>
      </c>
      <c r="B7" s="10" t="s">
        <v>4</v>
      </c>
      <c r="C7" s="9"/>
      <c r="D7" s="48" t="s">
        <v>53</v>
      </c>
      <c r="E7" s="8"/>
      <c r="F7" s="8"/>
      <c r="G7" s="71">
        <f>3.22*5.8*2</f>
        <v>37.352000000000004</v>
      </c>
      <c r="H7" s="71">
        <f>3.42*2*4.9</f>
        <v>33.515999999999998</v>
      </c>
      <c r="I7" s="71">
        <f>4.44*6.23</f>
        <v>27.661200000000004</v>
      </c>
      <c r="J7" s="71">
        <f>6*2.28*2</f>
        <v>27.36</v>
      </c>
      <c r="K7" s="71">
        <f>2.34*1.69*2</f>
        <v>7.9091999999999993</v>
      </c>
      <c r="L7" s="63">
        <f>2.25*3.9*2</f>
        <v>17.55</v>
      </c>
      <c r="M7" s="71">
        <f>2.73*5*2</f>
        <v>27.3</v>
      </c>
      <c r="N7" s="71">
        <f>4.56*3.8</f>
        <v>17.327999999999999</v>
      </c>
      <c r="O7" s="71">
        <f>3.42*8.91*2</f>
        <v>60.944400000000002</v>
      </c>
      <c r="P7" s="71">
        <f>3.3*6.04*2</f>
        <v>39.863999999999997</v>
      </c>
      <c r="Q7" s="71">
        <f>2.26*6*2</f>
        <v>27.119999999999997</v>
      </c>
      <c r="R7" s="71">
        <f>2.65*6*2</f>
        <v>31.799999999999997</v>
      </c>
      <c r="S7" s="71">
        <f>6.04*2.78*2</f>
        <v>33.5824</v>
      </c>
      <c r="T7" s="71">
        <f>3.29*6.04*2</f>
        <v>39.743200000000002</v>
      </c>
      <c r="U7" s="71">
        <f>6.15*9.77</f>
        <v>60.085500000000003</v>
      </c>
      <c r="V7" s="71">
        <f>2.765*2*4.74</f>
        <v>26.212200000000003</v>
      </c>
      <c r="W7" s="71">
        <f>5.04*5.58</f>
        <v>28.123200000000001</v>
      </c>
      <c r="X7" s="71">
        <f>5.84*4.14</f>
        <v>24.177599999999998</v>
      </c>
      <c r="Y7" s="71">
        <f>1.646*2*3.416</f>
        <v>11.245471999999999</v>
      </c>
      <c r="Z7" s="71">
        <f>2.77*3.94*2</f>
        <v>21.8276</v>
      </c>
      <c r="AA7" s="71">
        <f>2.9*2.1</f>
        <v>6.09</v>
      </c>
      <c r="AB7" s="71">
        <f>3.9*2.64</f>
        <v>10.295999999999999</v>
      </c>
      <c r="AC7" s="71">
        <f>2.9*1.47*2</f>
        <v>8.5259999999999998</v>
      </c>
      <c r="AD7" s="71">
        <f>3.205*4.04</f>
        <v>12.9482</v>
      </c>
      <c r="AE7" s="82">
        <f>2.29*3.9*2</f>
        <v>17.861999999999998</v>
      </c>
      <c r="AF7" s="82">
        <v>19.5</v>
      </c>
      <c r="AG7" s="82">
        <v>29.37</v>
      </c>
      <c r="AH7" s="82">
        <v>35.74</v>
      </c>
      <c r="AI7" s="82">
        <v>37.31</v>
      </c>
      <c r="AJ7" s="82">
        <v>39.57</v>
      </c>
      <c r="AK7" s="82">
        <v>33.840000000000003</v>
      </c>
      <c r="AL7" s="82">
        <v>42.72</v>
      </c>
    </row>
    <row r="8" spans="1:38" ht="15" customHeight="1" x14ac:dyDescent="0.3">
      <c r="A8" s="9">
        <v>2</v>
      </c>
      <c r="B8" s="11" t="s">
        <v>5</v>
      </c>
      <c r="C8" s="12"/>
      <c r="D8" s="49" t="s">
        <v>54</v>
      </c>
      <c r="E8" s="14"/>
      <c r="F8" s="14"/>
      <c r="G8" s="72">
        <v>5.8</v>
      </c>
      <c r="H8" s="72">
        <v>4.9000000000000004</v>
      </c>
      <c r="I8" s="73" t="s">
        <v>6</v>
      </c>
      <c r="J8" s="73">
        <v>6</v>
      </c>
      <c r="K8" s="72">
        <v>2.34</v>
      </c>
      <c r="L8" s="64">
        <v>3.9</v>
      </c>
      <c r="M8" s="72">
        <v>5</v>
      </c>
      <c r="N8" s="73" t="s">
        <v>6</v>
      </c>
      <c r="O8" s="72">
        <v>8.91</v>
      </c>
      <c r="P8" s="72">
        <v>6.04</v>
      </c>
      <c r="Q8" s="72">
        <v>6.04</v>
      </c>
      <c r="R8" s="72">
        <v>6.04</v>
      </c>
      <c r="S8" s="72">
        <v>6.04</v>
      </c>
      <c r="T8" s="72">
        <v>6.04</v>
      </c>
      <c r="U8" s="73" t="s">
        <v>6</v>
      </c>
      <c r="V8" s="73">
        <v>4.74</v>
      </c>
      <c r="W8" s="73" t="s">
        <v>6</v>
      </c>
      <c r="X8" s="73" t="s">
        <v>6</v>
      </c>
      <c r="Y8" s="73">
        <v>3.4159999999999999</v>
      </c>
      <c r="Z8" s="73">
        <v>3.94</v>
      </c>
      <c r="AA8" s="73" t="s">
        <v>6</v>
      </c>
      <c r="AB8" s="73" t="s">
        <v>6</v>
      </c>
      <c r="AC8" s="73">
        <v>2.94</v>
      </c>
      <c r="AD8" s="74" t="s">
        <v>6</v>
      </c>
      <c r="AE8" s="83">
        <v>3.94</v>
      </c>
      <c r="AF8" s="83">
        <v>3.82</v>
      </c>
      <c r="AG8" s="83" t="s">
        <v>6</v>
      </c>
      <c r="AH8" s="83">
        <v>6.17</v>
      </c>
      <c r="AI8" s="83" t="s">
        <v>6</v>
      </c>
      <c r="AJ8" s="83" t="s">
        <v>6</v>
      </c>
      <c r="AK8" s="83">
        <v>6.17</v>
      </c>
      <c r="AL8" s="83">
        <v>7.92</v>
      </c>
    </row>
    <row r="9" spans="1:38" ht="15" customHeight="1" x14ac:dyDescent="0.3">
      <c r="A9" s="9">
        <v>3</v>
      </c>
      <c r="B9" s="11" t="s">
        <v>7</v>
      </c>
      <c r="C9" s="12"/>
      <c r="D9" s="13" t="s">
        <v>54</v>
      </c>
      <c r="E9" s="14"/>
      <c r="F9" s="14"/>
      <c r="G9" s="72">
        <f>5.8*2</f>
        <v>11.6</v>
      </c>
      <c r="H9" s="72">
        <f>4.9*2</f>
        <v>9.8000000000000007</v>
      </c>
      <c r="I9" s="72">
        <v>6.3</v>
      </c>
      <c r="J9" s="72">
        <f>6*2</f>
        <v>12</v>
      </c>
      <c r="K9" s="72">
        <f>2.34*2</f>
        <v>4.68</v>
      </c>
      <c r="L9" s="64">
        <f>3.9*2</f>
        <v>7.8</v>
      </c>
      <c r="M9" s="72">
        <f>5*2</f>
        <v>10</v>
      </c>
      <c r="N9" s="72">
        <v>3.8</v>
      </c>
      <c r="O9" s="72">
        <f>2*8.91</f>
        <v>17.82</v>
      </c>
      <c r="P9" s="72">
        <f>6.04*2</f>
        <v>12.08</v>
      </c>
      <c r="Q9" s="72">
        <f>6.04*2</f>
        <v>12.08</v>
      </c>
      <c r="R9" s="72">
        <f>6.04*2</f>
        <v>12.08</v>
      </c>
      <c r="S9" s="72">
        <f>6.04*2</f>
        <v>12.08</v>
      </c>
      <c r="T9" s="72">
        <f>6.04*2</f>
        <v>12.08</v>
      </c>
      <c r="U9" s="72">
        <v>9.77</v>
      </c>
      <c r="V9" s="72">
        <f>4.74*2</f>
        <v>9.48</v>
      </c>
      <c r="W9" s="72">
        <v>5.04</v>
      </c>
      <c r="X9" s="72">
        <v>5.84</v>
      </c>
      <c r="Y9" s="75">
        <f>3.42*2</f>
        <v>6.84</v>
      </c>
      <c r="Z9" s="72">
        <f>3.94*2</f>
        <v>7.88</v>
      </c>
      <c r="AA9" s="72">
        <v>2.94</v>
      </c>
      <c r="AB9" s="72">
        <v>3.94</v>
      </c>
      <c r="AC9" s="72">
        <f>2.94*2</f>
        <v>5.88</v>
      </c>
      <c r="AD9" s="72">
        <v>4.04</v>
      </c>
      <c r="AE9" s="83">
        <f>2*3.94</f>
        <v>7.88</v>
      </c>
      <c r="AF9" s="83">
        <v>7.64</v>
      </c>
      <c r="AG9" s="83">
        <v>8.1999999999999993</v>
      </c>
      <c r="AH9" s="83">
        <v>12.34</v>
      </c>
      <c r="AI9" s="83">
        <v>8.77</v>
      </c>
      <c r="AJ9" s="83">
        <v>8.6999999999999993</v>
      </c>
      <c r="AK9" s="83">
        <v>12.34</v>
      </c>
      <c r="AL9" s="83">
        <v>15.84</v>
      </c>
    </row>
    <row r="10" spans="1:38" ht="15" customHeight="1" x14ac:dyDescent="0.3">
      <c r="A10" s="12">
        <v>4</v>
      </c>
      <c r="B10" s="11" t="s">
        <v>8</v>
      </c>
      <c r="C10" s="12"/>
      <c r="D10" s="13" t="s">
        <v>54</v>
      </c>
      <c r="E10" s="14"/>
      <c r="F10" s="14"/>
      <c r="G10" s="72">
        <f>3.22*4</f>
        <v>12.88</v>
      </c>
      <c r="H10" s="72">
        <f>3.42*4</f>
        <v>13.68</v>
      </c>
      <c r="I10" s="72">
        <f>6.3+4.44*2</f>
        <v>15.18</v>
      </c>
      <c r="J10" s="72">
        <f>2.28*4</f>
        <v>9.1199999999999992</v>
      </c>
      <c r="K10" s="72">
        <f>1.69*4</f>
        <v>6.76</v>
      </c>
      <c r="L10" s="64">
        <f>2.25*2*2</f>
        <v>9</v>
      </c>
      <c r="M10" s="72">
        <f>2.73*4</f>
        <v>10.92</v>
      </c>
      <c r="N10" s="72">
        <f>4.56*2+3.8</f>
        <v>12.919999999999998</v>
      </c>
      <c r="O10" s="72">
        <f>4*3.42</f>
        <v>13.68</v>
      </c>
      <c r="P10" s="72">
        <f>3.3*4</f>
        <v>13.2</v>
      </c>
      <c r="Q10" s="72">
        <f>2.26*4</f>
        <v>9.0399999999999991</v>
      </c>
      <c r="R10" s="72">
        <f>2.65*4</f>
        <v>10.6</v>
      </c>
      <c r="S10" s="72">
        <f>2.78*4</f>
        <v>11.12</v>
      </c>
      <c r="T10" s="75">
        <f>3.29*4</f>
        <v>13.16</v>
      </c>
      <c r="U10" s="72">
        <f>6.15*2+9.77</f>
        <v>22.07</v>
      </c>
      <c r="V10" s="72">
        <f>2.765*4</f>
        <v>11.06</v>
      </c>
      <c r="W10" s="72">
        <f>5.04+5.58*2</f>
        <v>16.2</v>
      </c>
      <c r="X10" s="72">
        <f>5.84+4.14*2</f>
        <v>14.12</v>
      </c>
      <c r="Y10" s="72">
        <f>1.65*4</f>
        <v>6.6</v>
      </c>
      <c r="Z10" s="72">
        <f>2.77*4</f>
        <v>11.08</v>
      </c>
      <c r="AA10" s="72">
        <f>2.94+2.15*2</f>
        <v>7.24</v>
      </c>
      <c r="AB10" s="72">
        <f>3.94+2.64*2</f>
        <v>9.2200000000000006</v>
      </c>
      <c r="AC10" s="72">
        <f>1.47*4</f>
        <v>5.88</v>
      </c>
      <c r="AD10" s="72">
        <f>4.04+3.205*2</f>
        <v>10.45</v>
      </c>
      <c r="AE10" s="83">
        <f>4*2.29</f>
        <v>9.16</v>
      </c>
      <c r="AF10" s="83">
        <v>8.92</v>
      </c>
      <c r="AG10" s="83">
        <v>7.16</v>
      </c>
      <c r="AH10" s="83">
        <v>11.6</v>
      </c>
      <c r="AI10" s="83">
        <v>8.5</v>
      </c>
      <c r="AJ10" s="83">
        <v>9.1</v>
      </c>
      <c r="AK10" s="83">
        <v>10.96</v>
      </c>
      <c r="AL10" s="83">
        <v>10.8</v>
      </c>
    </row>
    <row r="11" spans="1:38" ht="15" customHeight="1" thickBot="1" x14ac:dyDescent="0.35">
      <c r="A11" s="15">
        <v>5</v>
      </c>
      <c r="B11" s="16" t="s">
        <v>9</v>
      </c>
      <c r="C11" s="15"/>
      <c r="D11" s="17" t="s">
        <v>10</v>
      </c>
      <c r="E11" s="14"/>
      <c r="F11" s="14"/>
      <c r="G11" s="76">
        <v>13</v>
      </c>
      <c r="H11" s="76">
        <v>12</v>
      </c>
      <c r="I11" s="76">
        <v>4</v>
      </c>
      <c r="J11" s="76">
        <v>12</v>
      </c>
      <c r="K11" s="76">
        <v>13</v>
      </c>
      <c r="L11" s="76">
        <v>12</v>
      </c>
      <c r="M11" s="76">
        <v>13</v>
      </c>
      <c r="N11" s="76">
        <v>3.7</v>
      </c>
      <c r="O11" s="76">
        <v>9.3000000000000007</v>
      </c>
      <c r="P11" s="76">
        <v>12</v>
      </c>
      <c r="Q11" s="76">
        <v>12</v>
      </c>
      <c r="R11" s="76">
        <v>12</v>
      </c>
      <c r="S11" s="76">
        <v>11.3</v>
      </c>
      <c r="T11" s="76">
        <v>12</v>
      </c>
      <c r="U11" s="76">
        <v>4</v>
      </c>
      <c r="V11" s="76">
        <v>15</v>
      </c>
      <c r="W11" s="76">
        <v>7</v>
      </c>
      <c r="X11" s="76">
        <v>4.3</v>
      </c>
      <c r="Y11" s="76">
        <v>12</v>
      </c>
      <c r="Z11" s="76">
        <v>12</v>
      </c>
      <c r="AA11" s="76">
        <v>4</v>
      </c>
      <c r="AB11" s="76">
        <v>8</v>
      </c>
      <c r="AC11" s="76">
        <v>12</v>
      </c>
      <c r="AD11" s="76">
        <v>11</v>
      </c>
      <c r="AE11" s="84">
        <v>13.5</v>
      </c>
      <c r="AF11" s="84">
        <v>12</v>
      </c>
      <c r="AG11" s="84">
        <v>6</v>
      </c>
      <c r="AH11" s="84">
        <v>12</v>
      </c>
      <c r="AI11" s="84">
        <v>7.52</v>
      </c>
      <c r="AJ11" s="84">
        <v>6.85</v>
      </c>
      <c r="AK11" s="84">
        <v>12</v>
      </c>
      <c r="AL11" s="84">
        <v>14.2</v>
      </c>
    </row>
    <row r="12" spans="1:38" ht="18.75" customHeight="1" thickTop="1" thickBot="1" x14ac:dyDescent="0.35">
      <c r="A12" s="97" t="s">
        <v>11</v>
      </c>
      <c r="B12" s="97"/>
      <c r="C12" s="97"/>
      <c r="D12" s="97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8" ht="15.75" customHeight="1" thickBot="1" x14ac:dyDescent="0.35">
      <c r="A13" s="19" t="s">
        <v>1</v>
      </c>
      <c r="B13" s="77" t="s">
        <v>2</v>
      </c>
      <c r="C13" s="19" t="s">
        <v>3</v>
      </c>
      <c r="D13" s="51" t="s">
        <v>55</v>
      </c>
      <c r="E13" s="20"/>
      <c r="F13" s="20"/>
      <c r="I13" s="18"/>
      <c r="J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53.4" customHeight="1" thickBot="1" x14ac:dyDescent="0.35">
      <c r="A14" s="21"/>
      <c r="B14" s="78" t="s">
        <v>12</v>
      </c>
      <c r="C14" s="100"/>
      <c r="D14" s="101"/>
      <c r="E14" s="20"/>
      <c r="F14" s="20"/>
      <c r="G14" s="56" t="s">
        <v>64</v>
      </c>
      <c r="H14" s="56" t="s">
        <v>63</v>
      </c>
      <c r="I14" s="39" t="s">
        <v>62</v>
      </c>
      <c r="J14" s="55" t="s">
        <v>61</v>
      </c>
      <c r="K14" s="54" t="s">
        <v>60</v>
      </c>
      <c r="L14" s="39" t="s">
        <v>59</v>
      </c>
      <c r="M14" s="39" t="s">
        <v>58</v>
      </c>
      <c r="N14" s="39" t="s">
        <v>57</v>
      </c>
      <c r="O14" s="39" t="s">
        <v>83</v>
      </c>
      <c r="P14" s="39" t="s">
        <v>82</v>
      </c>
      <c r="Q14" s="39" t="s">
        <v>81</v>
      </c>
      <c r="R14" s="52" t="s">
        <v>80</v>
      </c>
      <c r="S14" s="52" t="s">
        <v>85</v>
      </c>
      <c r="T14" s="39" t="s">
        <v>86</v>
      </c>
      <c r="U14" s="56" t="s">
        <v>87</v>
      </c>
      <c r="V14" s="56" t="s">
        <v>74</v>
      </c>
      <c r="W14" s="56" t="s">
        <v>75</v>
      </c>
      <c r="X14" s="56" t="s">
        <v>76</v>
      </c>
      <c r="Y14" s="53" t="s">
        <v>78</v>
      </c>
      <c r="Z14" s="53" t="s">
        <v>66</v>
      </c>
      <c r="AA14" s="56" t="s">
        <v>68</v>
      </c>
      <c r="AB14" s="56" t="s">
        <v>70</v>
      </c>
      <c r="AC14" s="56" t="s">
        <v>71</v>
      </c>
      <c r="AD14" s="56" t="s">
        <v>72</v>
      </c>
      <c r="AE14" s="80" t="s">
        <v>73</v>
      </c>
      <c r="AF14" s="80" t="s">
        <v>89</v>
      </c>
      <c r="AG14" s="80" t="s">
        <v>90</v>
      </c>
      <c r="AH14" s="80" t="s">
        <v>91</v>
      </c>
      <c r="AI14" s="80" t="s">
        <v>92</v>
      </c>
      <c r="AJ14" s="80" t="s">
        <v>93</v>
      </c>
      <c r="AK14" s="80" t="s">
        <v>94</v>
      </c>
      <c r="AL14" s="80" t="s">
        <v>95</v>
      </c>
    </row>
    <row r="15" spans="1:38" x14ac:dyDescent="0.3">
      <c r="A15" s="31">
        <v>1</v>
      </c>
      <c r="B15" s="79" t="s">
        <v>13</v>
      </c>
      <c r="C15" s="31"/>
      <c r="D15" s="32" t="s">
        <v>14</v>
      </c>
      <c r="E15" s="20"/>
      <c r="F15" s="20"/>
      <c r="G15" s="63">
        <v>13</v>
      </c>
      <c r="H15" s="63">
        <v>12</v>
      </c>
      <c r="I15" s="70"/>
      <c r="J15" s="70">
        <v>10</v>
      </c>
      <c r="K15" s="63">
        <v>3</v>
      </c>
      <c r="L15" s="63">
        <v>7</v>
      </c>
      <c r="M15" s="63">
        <v>10</v>
      </c>
      <c r="N15" s="70"/>
      <c r="O15" s="70">
        <v>22</v>
      </c>
      <c r="P15" s="70">
        <v>14</v>
      </c>
      <c r="Q15" s="70">
        <v>10</v>
      </c>
      <c r="R15" s="63">
        <v>11</v>
      </c>
      <c r="S15" s="63">
        <v>12</v>
      </c>
      <c r="T15" s="63">
        <v>14</v>
      </c>
      <c r="U15" s="70"/>
      <c r="V15" s="70">
        <v>10</v>
      </c>
      <c r="W15" s="70"/>
      <c r="X15" s="70"/>
      <c r="Y15" s="70">
        <v>4</v>
      </c>
      <c r="Z15" s="70">
        <v>8</v>
      </c>
      <c r="AA15" s="70"/>
      <c r="AB15" s="70"/>
      <c r="AC15" s="70">
        <v>3</v>
      </c>
      <c r="AD15" s="70"/>
      <c r="AE15" s="85">
        <v>7</v>
      </c>
      <c r="AF15" s="85">
        <v>7</v>
      </c>
      <c r="AG15" s="85"/>
      <c r="AH15" s="85">
        <v>13</v>
      </c>
      <c r="AI15" s="85"/>
      <c r="AJ15" s="85"/>
      <c r="AK15" s="85">
        <v>13</v>
      </c>
      <c r="AL15" s="85">
        <v>17</v>
      </c>
    </row>
    <row r="16" spans="1:38" ht="15" customHeight="1" x14ac:dyDescent="0.3">
      <c r="A16" s="22">
        <v>2</v>
      </c>
      <c r="B16" s="23" t="s">
        <v>15</v>
      </c>
      <c r="C16" s="24"/>
      <c r="D16" s="25" t="s">
        <v>16</v>
      </c>
      <c r="G16" s="64">
        <v>3</v>
      </c>
      <c r="H16" s="64">
        <v>3</v>
      </c>
      <c r="I16" s="64"/>
      <c r="J16" s="64">
        <v>3</v>
      </c>
      <c r="K16" s="64">
        <v>1</v>
      </c>
      <c r="L16" s="64">
        <v>2</v>
      </c>
      <c r="M16" s="64">
        <v>2</v>
      </c>
      <c r="N16" s="64"/>
      <c r="O16" s="64">
        <v>5</v>
      </c>
      <c r="P16" s="64">
        <v>3</v>
      </c>
      <c r="Q16" s="64">
        <v>3</v>
      </c>
      <c r="R16" s="64">
        <v>3</v>
      </c>
      <c r="S16" s="64">
        <v>3</v>
      </c>
      <c r="T16" s="64">
        <v>3</v>
      </c>
      <c r="U16" s="64"/>
      <c r="V16" s="64">
        <v>2</v>
      </c>
      <c r="W16" s="64"/>
      <c r="X16" s="64"/>
      <c r="Y16" s="64">
        <v>1</v>
      </c>
      <c r="Z16" s="64">
        <v>2</v>
      </c>
      <c r="AA16" s="64"/>
      <c r="AB16" s="64"/>
      <c r="AC16" s="64">
        <v>1</v>
      </c>
      <c r="AD16" s="64"/>
      <c r="AE16" s="86">
        <v>2</v>
      </c>
      <c r="AF16" s="86">
        <v>2</v>
      </c>
      <c r="AG16" s="86"/>
      <c r="AH16" s="86">
        <v>3</v>
      </c>
      <c r="AI16" s="86"/>
      <c r="AJ16" s="86"/>
      <c r="AK16" s="86">
        <v>3</v>
      </c>
      <c r="AL16" s="86">
        <v>3</v>
      </c>
    </row>
    <row r="17" spans="1:38" ht="15" customHeight="1" x14ac:dyDescent="0.3">
      <c r="A17" s="22">
        <v>3</v>
      </c>
      <c r="B17" s="46" t="s">
        <v>46</v>
      </c>
      <c r="C17" s="24"/>
      <c r="D17" s="25" t="s">
        <v>14</v>
      </c>
      <c r="G17" s="64">
        <v>2</v>
      </c>
      <c r="H17" s="64">
        <v>1</v>
      </c>
      <c r="I17" s="64"/>
      <c r="J17" s="64">
        <v>2</v>
      </c>
      <c r="K17" s="64">
        <v>1</v>
      </c>
      <c r="L17" s="64">
        <v>1</v>
      </c>
      <c r="M17" s="64">
        <v>1</v>
      </c>
      <c r="N17" s="64"/>
      <c r="O17" s="64">
        <v>2</v>
      </c>
      <c r="P17" s="64">
        <v>2</v>
      </c>
      <c r="Q17" s="64">
        <v>2</v>
      </c>
      <c r="R17" s="64">
        <v>2</v>
      </c>
      <c r="S17" s="64">
        <v>2</v>
      </c>
      <c r="T17" s="64">
        <v>2</v>
      </c>
      <c r="U17" s="64"/>
      <c r="V17" s="64">
        <v>1</v>
      </c>
      <c r="W17" s="64"/>
      <c r="X17" s="64"/>
      <c r="Y17" s="64">
        <v>1</v>
      </c>
      <c r="Z17" s="64">
        <v>1</v>
      </c>
      <c r="AA17" s="64"/>
      <c r="AB17" s="64"/>
      <c r="AC17" s="64">
        <v>1</v>
      </c>
      <c r="AD17" s="64"/>
      <c r="AE17" s="86">
        <v>1</v>
      </c>
      <c r="AF17" s="86">
        <v>1</v>
      </c>
      <c r="AG17" s="86"/>
      <c r="AH17" s="86">
        <v>1</v>
      </c>
      <c r="AI17" s="86"/>
      <c r="AJ17" s="86"/>
      <c r="AK17" s="86">
        <v>1</v>
      </c>
      <c r="AL17" s="86">
        <v>2</v>
      </c>
    </row>
    <row r="18" spans="1:38" x14ac:dyDescent="0.3">
      <c r="A18" s="22">
        <v>4</v>
      </c>
      <c r="B18" s="46" t="s">
        <v>47</v>
      </c>
      <c r="C18" s="24"/>
      <c r="D18" s="25" t="s">
        <v>17</v>
      </c>
      <c r="G18" s="64">
        <v>6</v>
      </c>
      <c r="H18" s="64">
        <v>5</v>
      </c>
      <c r="I18" s="64"/>
      <c r="J18" s="64">
        <v>7</v>
      </c>
      <c r="K18" s="64">
        <v>3</v>
      </c>
      <c r="L18" s="64">
        <v>4</v>
      </c>
      <c r="M18" s="64">
        <v>6</v>
      </c>
      <c r="N18" s="64"/>
      <c r="O18" s="64">
        <v>10</v>
      </c>
      <c r="P18" s="64">
        <v>7</v>
      </c>
      <c r="Q18" s="64">
        <v>7</v>
      </c>
      <c r="R18" s="64">
        <v>7</v>
      </c>
      <c r="S18" s="64">
        <v>7</v>
      </c>
      <c r="T18" s="64">
        <v>7</v>
      </c>
      <c r="U18" s="64"/>
      <c r="V18" s="64">
        <v>5</v>
      </c>
      <c r="W18" s="64"/>
      <c r="X18" s="64"/>
      <c r="Y18" s="64">
        <v>4</v>
      </c>
      <c r="Z18" s="64">
        <v>4</v>
      </c>
      <c r="AA18" s="64"/>
      <c r="AB18" s="64"/>
      <c r="AC18" s="64">
        <v>3</v>
      </c>
      <c r="AD18" s="64"/>
      <c r="AE18" s="86">
        <v>4</v>
      </c>
      <c r="AF18" s="86">
        <v>5</v>
      </c>
      <c r="AG18" s="86"/>
      <c r="AH18" s="86">
        <v>7</v>
      </c>
      <c r="AI18" s="86"/>
      <c r="AJ18" s="86"/>
      <c r="AK18" s="86">
        <v>7</v>
      </c>
      <c r="AL18" s="86">
        <v>8</v>
      </c>
    </row>
    <row r="19" spans="1:38" x14ac:dyDescent="0.3">
      <c r="A19" s="22">
        <v>5</v>
      </c>
      <c r="B19" s="46" t="s">
        <v>48</v>
      </c>
      <c r="C19" s="24"/>
      <c r="D19" s="25" t="s">
        <v>17</v>
      </c>
      <c r="G19" s="64">
        <v>8</v>
      </c>
      <c r="H19" s="64">
        <v>8</v>
      </c>
      <c r="I19" s="64"/>
      <c r="J19" s="64">
        <v>5</v>
      </c>
      <c r="K19" s="64">
        <v>4</v>
      </c>
      <c r="L19" s="64">
        <v>6</v>
      </c>
      <c r="M19" s="64">
        <v>6</v>
      </c>
      <c r="N19" s="64"/>
      <c r="O19" s="64">
        <v>8</v>
      </c>
      <c r="P19" s="64">
        <v>8</v>
      </c>
      <c r="Q19" s="64">
        <v>5</v>
      </c>
      <c r="R19" s="64">
        <v>6</v>
      </c>
      <c r="S19" s="64">
        <v>6</v>
      </c>
      <c r="T19" s="64">
        <v>8</v>
      </c>
      <c r="U19" s="64"/>
      <c r="V19" s="64">
        <v>6</v>
      </c>
      <c r="W19" s="64"/>
      <c r="X19" s="64"/>
      <c r="Y19" s="64">
        <v>4</v>
      </c>
      <c r="Z19" s="64">
        <v>6</v>
      </c>
      <c r="AA19" s="64"/>
      <c r="AB19" s="64"/>
      <c r="AC19" s="64">
        <v>4</v>
      </c>
      <c r="AD19" s="64"/>
      <c r="AE19" s="86">
        <v>5</v>
      </c>
      <c r="AF19" s="86">
        <v>6</v>
      </c>
      <c r="AG19" s="86"/>
      <c r="AH19" s="86">
        <v>7</v>
      </c>
      <c r="AI19" s="86"/>
      <c r="AJ19" s="86"/>
      <c r="AK19" s="86">
        <v>6</v>
      </c>
      <c r="AL19" s="86">
        <v>8</v>
      </c>
    </row>
    <row r="20" spans="1:38" x14ac:dyDescent="0.3">
      <c r="A20" s="22">
        <v>6</v>
      </c>
      <c r="B20" s="23" t="s">
        <v>88</v>
      </c>
      <c r="C20" s="24"/>
      <c r="D20" s="25" t="s">
        <v>14</v>
      </c>
      <c r="G20" s="64">
        <v>1</v>
      </c>
      <c r="H20" s="64">
        <v>1</v>
      </c>
      <c r="I20" s="64"/>
      <c r="J20" s="64">
        <v>1</v>
      </c>
      <c r="K20" s="64">
        <v>1</v>
      </c>
      <c r="L20" s="64">
        <v>1</v>
      </c>
      <c r="M20" s="64">
        <v>1</v>
      </c>
      <c r="N20" s="64"/>
      <c r="O20" s="64">
        <v>2</v>
      </c>
      <c r="P20" s="64">
        <v>2</v>
      </c>
      <c r="Q20" s="64">
        <v>1</v>
      </c>
      <c r="R20" s="64">
        <v>1</v>
      </c>
      <c r="S20" s="64">
        <v>1</v>
      </c>
      <c r="T20" s="64">
        <v>2</v>
      </c>
      <c r="U20" s="64"/>
      <c r="V20" s="64">
        <v>1</v>
      </c>
      <c r="W20" s="64"/>
      <c r="X20" s="64"/>
      <c r="Y20" s="64">
        <v>1</v>
      </c>
      <c r="Z20" s="64">
        <v>1</v>
      </c>
      <c r="AA20" s="64"/>
      <c r="AB20" s="64"/>
      <c r="AC20" s="64">
        <v>1</v>
      </c>
      <c r="AD20" s="64"/>
      <c r="AE20" s="86">
        <v>1</v>
      </c>
      <c r="AF20" s="86">
        <v>1</v>
      </c>
      <c r="AG20" s="86"/>
      <c r="AH20" s="86">
        <v>1</v>
      </c>
      <c r="AI20" s="86"/>
      <c r="AJ20" s="86"/>
      <c r="AK20" s="86">
        <v>1</v>
      </c>
      <c r="AL20" s="86">
        <v>1</v>
      </c>
    </row>
    <row r="21" spans="1:38" ht="15" thickBot="1" x14ac:dyDescent="0.35">
      <c r="A21" s="26">
        <v>7</v>
      </c>
      <c r="B21" s="33" t="s">
        <v>18</v>
      </c>
      <c r="C21" s="34"/>
      <c r="D21" s="35" t="s">
        <v>19</v>
      </c>
      <c r="G21" s="65">
        <v>2</v>
      </c>
      <c r="H21" s="65">
        <v>2</v>
      </c>
      <c r="I21" s="65"/>
      <c r="J21" s="65">
        <v>2</v>
      </c>
      <c r="K21" s="65">
        <v>1</v>
      </c>
      <c r="L21" s="65">
        <v>2</v>
      </c>
      <c r="M21" s="65">
        <v>2</v>
      </c>
      <c r="N21" s="65"/>
      <c r="O21" s="65">
        <v>3</v>
      </c>
      <c r="P21" s="65">
        <v>2</v>
      </c>
      <c r="Q21" s="65">
        <v>2</v>
      </c>
      <c r="R21" s="65">
        <v>2</v>
      </c>
      <c r="S21" s="65">
        <v>2</v>
      </c>
      <c r="T21" s="65">
        <v>2</v>
      </c>
      <c r="U21" s="65"/>
      <c r="V21" s="65">
        <v>2</v>
      </c>
      <c r="W21" s="65"/>
      <c r="X21" s="65"/>
      <c r="Y21" s="65">
        <v>1</v>
      </c>
      <c r="Z21" s="65">
        <v>2</v>
      </c>
      <c r="AA21" s="65"/>
      <c r="AB21" s="65"/>
      <c r="AC21" s="65">
        <v>1</v>
      </c>
      <c r="AD21" s="65"/>
      <c r="AE21" s="87">
        <v>2</v>
      </c>
      <c r="AF21" s="87">
        <v>1</v>
      </c>
      <c r="AG21" s="87"/>
      <c r="AH21" s="87">
        <v>1</v>
      </c>
      <c r="AI21" s="87"/>
      <c r="AJ21" s="87"/>
      <c r="AK21" s="87">
        <v>1</v>
      </c>
      <c r="AL21" s="87">
        <v>1</v>
      </c>
    </row>
    <row r="22" spans="1:38" ht="15" thickBot="1" x14ac:dyDescent="0.35">
      <c r="A22" s="26"/>
      <c r="B22" s="27" t="s">
        <v>20</v>
      </c>
      <c r="C22" s="28"/>
      <c r="D22" s="29"/>
      <c r="G22" s="92"/>
      <c r="H22" s="92"/>
      <c r="I22" s="92"/>
      <c r="J22" s="92"/>
      <c r="K22" s="92"/>
      <c r="L22" s="92"/>
      <c r="M22" s="92"/>
      <c r="N22" s="92"/>
      <c r="O22" s="30"/>
      <c r="P22" s="38"/>
      <c r="Q22" s="30"/>
      <c r="R22" s="30"/>
      <c r="S22" s="30"/>
      <c r="T22" s="38"/>
      <c r="U22" s="30"/>
    </row>
    <row r="23" spans="1:38" x14ac:dyDescent="0.3">
      <c r="A23" s="31">
        <v>1</v>
      </c>
      <c r="B23" s="47" t="s">
        <v>49</v>
      </c>
      <c r="C23" s="31"/>
      <c r="D23" s="32" t="s">
        <v>14</v>
      </c>
      <c r="G23" s="63">
        <v>15</v>
      </c>
      <c r="H23" s="63">
        <v>13</v>
      </c>
      <c r="I23" s="63"/>
      <c r="J23" s="63">
        <v>12</v>
      </c>
      <c r="K23" s="63">
        <v>4</v>
      </c>
      <c r="L23" s="63">
        <v>8</v>
      </c>
      <c r="M23" s="63">
        <v>12</v>
      </c>
      <c r="N23" s="63"/>
      <c r="O23" s="63">
        <v>25</v>
      </c>
      <c r="P23" s="63">
        <v>17</v>
      </c>
      <c r="Q23" s="63">
        <v>11</v>
      </c>
      <c r="R23" s="63">
        <v>13</v>
      </c>
      <c r="S23" s="63">
        <v>14</v>
      </c>
      <c r="T23" s="63">
        <v>17</v>
      </c>
      <c r="U23" s="67"/>
      <c r="V23" s="67">
        <v>11</v>
      </c>
      <c r="W23" s="67"/>
      <c r="X23" s="67"/>
      <c r="Y23" s="67">
        <v>5</v>
      </c>
      <c r="Z23" s="67">
        <v>9</v>
      </c>
      <c r="AA23" s="67"/>
      <c r="AB23" s="67"/>
      <c r="AC23" s="67">
        <v>4</v>
      </c>
      <c r="AD23" s="67"/>
      <c r="AE23" s="88">
        <v>8</v>
      </c>
      <c r="AF23" s="88">
        <v>9</v>
      </c>
      <c r="AG23" s="88"/>
      <c r="AH23" s="88">
        <v>16</v>
      </c>
      <c r="AI23" s="88"/>
      <c r="AJ23" s="88"/>
      <c r="AK23" s="88">
        <v>15</v>
      </c>
      <c r="AL23" s="88">
        <v>18</v>
      </c>
    </row>
    <row r="24" spans="1:38" x14ac:dyDescent="0.3">
      <c r="A24" s="24">
        <v>2</v>
      </c>
      <c r="B24" s="46" t="s">
        <v>50</v>
      </c>
      <c r="C24" s="24"/>
      <c r="D24" s="25" t="s">
        <v>16</v>
      </c>
      <c r="G24" s="64">
        <v>2</v>
      </c>
      <c r="H24" s="64">
        <v>2</v>
      </c>
      <c r="I24" s="64"/>
      <c r="J24" s="64">
        <v>1</v>
      </c>
      <c r="K24" s="64">
        <v>1</v>
      </c>
      <c r="L24" s="64">
        <v>1</v>
      </c>
      <c r="M24" s="64">
        <v>1</v>
      </c>
      <c r="N24" s="64"/>
      <c r="O24" s="64">
        <v>3</v>
      </c>
      <c r="P24" s="64">
        <v>2</v>
      </c>
      <c r="Q24" s="64">
        <v>1</v>
      </c>
      <c r="R24" s="64">
        <v>2</v>
      </c>
      <c r="S24" s="64">
        <v>2</v>
      </c>
      <c r="T24" s="64">
        <v>2</v>
      </c>
      <c r="U24" s="66"/>
      <c r="V24" s="66">
        <v>1</v>
      </c>
      <c r="W24" s="66"/>
      <c r="X24" s="66"/>
      <c r="Y24" s="66">
        <v>1</v>
      </c>
      <c r="Z24" s="66">
        <v>1</v>
      </c>
      <c r="AA24" s="66"/>
      <c r="AB24" s="66"/>
      <c r="AC24" s="66">
        <v>1</v>
      </c>
      <c r="AD24" s="66"/>
      <c r="AE24" s="89">
        <v>1</v>
      </c>
      <c r="AF24" s="89">
        <v>1</v>
      </c>
      <c r="AG24" s="89"/>
      <c r="AH24" s="89">
        <v>2</v>
      </c>
      <c r="AI24" s="89"/>
      <c r="AJ24" s="89"/>
      <c r="AK24" s="89">
        <v>2</v>
      </c>
      <c r="AL24" s="89">
        <v>2</v>
      </c>
    </row>
    <row r="25" spans="1:38" x14ac:dyDescent="0.3">
      <c r="A25" s="22">
        <v>3</v>
      </c>
      <c r="B25" s="46" t="s">
        <v>46</v>
      </c>
      <c r="C25" s="24"/>
      <c r="D25" s="25" t="s">
        <v>14</v>
      </c>
      <c r="G25" s="64">
        <v>2</v>
      </c>
      <c r="H25" s="64">
        <v>1</v>
      </c>
      <c r="I25" s="64"/>
      <c r="J25" s="64">
        <v>2</v>
      </c>
      <c r="K25" s="64">
        <v>1</v>
      </c>
      <c r="L25" s="64">
        <v>1</v>
      </c>
      <c r="M25" s="64">
        <v>1</v>
      </c>
      <c r="N25" s="64"/>
      <c r="O25" s="64">
        <v>2</v>
      </c>
      <c r="P25" s="64">
        <v>2</v>
      </c>
      <c r="Q25" s="64">
        <v>2</v>
      </c>
      <c r="R25" s="64">
        <v>2</v>
      </c>
      <c r="S25" s="68">
        <v>2</v>
      </c>
      <c r="T25" s="68">
        <v>2</v>
      </c>
      <c r="U25" s="69"/>
      <c r="V25" s="69">
        <v>1</v>
      </c>
      <c r="W25" s="69"/>
      <c r="X25" s="69"/>
      <c r="Y25" s="69">
        <v>1</v>
      </c>
      <c r="Z25" s="69">
        <v>1</v>
      </c>
      <c r="AA25" s="69"/>
      <c r="AB25" s="69"/>
      <c r="AC25" s="69">
        <v>1</v>
      </c>
      <c r="AD25" s="69"/>
      <c r="AE25" s="90">
        <v>1</v>
      </c>
      <c r="AF25" s="90">
        <v>1</v>
      </c>
      <c r="AG25" s="90"/>
      <c r="AH25" s="90">
        <v>1</v>
      </c>
      <c r="AI25" s="90"/>
      <c r="AJ25" s="90"/>
      <c r="AK25" s="90">
        <v>1</v>
      </c>
      <c r="AL25" s="90">
        <v>1</v>
      </c>
    </row>
    <row r="26" spans="1:38" x14ac:dyDescent="0.3">
      <c r="A26" s="24">
        <v>4</v>
      </c>
      <c r="B26" s="46" t="s">
        <v>51</v>
      </c>
      <c r="C26" s="24"/>
      <c r="D26" s="25" t="s">
        <v>17</v>
      </c>
      <c r="G26" s="64">
        <v>6</v>
      </c>
      <c r="H26" s="64">
        <v>5</v>
      </c>
      <c r="I26" s="64"/>
      <c r="J26" s="64">
        <v>7</v>
      </c>
      <c r="K26" s="64">
        <v>3</v>
      </c>
      <c r="L26" s="64">
        <v>4</v>
      </c>
      <c r="M26" s="64">
        <v>6</v>
      </c>
      <c r="N26" s="64"/>
      <c r="O26" s="64">
        <v>10</v>
      </c>
      <c r="P26" s="64">
        <v>7</v>
      </c>
      <c r="Q26" s="64">
        <v>7</v>
      </c>
      <c r="R26" s="64">
        <v>7</v>
      </c>
      <c r="S26" s="64">
        <v>7</v>
      </c>
      <c r="T26" s="64">
        <v>7</v>
      </c>
      <c r="U26" s="64"/>
      <c r="V26" s="64">
        <v>5</v>
      </c>
      <c r="W26" s="64"/>
      <c r="X26" s="64"/>
      <c r="Y26" s="64">
        <v>4</v>
      </c>
      <c r="Z26" s="64">
        <v>4</v>
      </c>
      <c r="AA26" s="64"/>
      <c r="AB26" s="64"/>
      <c r="AC26" s="64">
        <v>3</v>
      </c>
      <c r="AD26" s="64"/>
      <c r="AE26" s="86">
        <v>4</v>
      </c>
      <c r="AF26" s="86">
        <v>5</v>
      </c>
      <c r="AG26" s="86"/>
      <c r="AH26" s="86">
        <v>7</v>
      </c>
      <c r="AI26" s="86"/>
      <c r="AJ26" s="86"/>
      <c r="AK26" s="86">
        <v>7</v>
      </c>
      <c r="AL26" s="86">
        <v>8</v>
      </c>
    </row>
    <row r="27" spans="1:38" x14ac:dyDescent="0.3">
      <c r="A27" s="22">
        <v>5</v>
      </c>
      <c r="B27" s="46" t="s">
        <v>52</v>
      </c>
      <c r="C27" s="24"/>
      <c r="D27" s="25" t="s">
        <v>17</v>
      </c>
      <c r="G27" s="64">
        <v>8</v>
      </c>
      <c r="H27" s="64">
        <v>8</v>
      </c>
      <c r="I27" s="64"/>
      <c r="J27" s="64">
        <v>5</v>
      </c>
      <c r="K27" s="64">
        <v>4</v>
      </c>
      <c r="L27" s="64">
        <v>6</v>
      </c>
      <c r="M27" s="64">
        <v>6</v>
      </c>
      <c r="N27" s="64"/>
      <c r="O27" s="64">
        <v>8</v>
      </c>
      <c r="P27" s="64">
        <v>8</v>
      </c>
      <c r="Q27" s="64">
        <v>5</v>
      </c>
      <c r="R27" s="64">
        <v>6</v>
      </c>
      <c r="S27" s="64">
        <v>6</v>
      </c>
      <c r="T27" s="64">
        <v>8</v>
      </c>
      <c r="U27" s="64"/>
      <c r="V27" s="64">
        <v>6</v>
      </c>
      <c r="W27" s="64"/>
      <c r="X27" s="64"/>
      <c r="Y27" s="64">
        <v>4</v>
      </c>
      <c r="Z27" s="64">
        <v>6</v>
      </c>
      <c r="AA27" s="64"/>
      <c r="AB27" s="64"/>
      <c r="AC27" s="64">
        <v>4</v>
      </c>
      <c r="AD27" s="64"/>
      <c r="AE27" s="86">
        <v>5</v>
      </c>
      <c r="AF27" s="86">
        <v>6</v>
      </c>
      <c r="AG27" s="86"/>
      <c r="AH27" s="86">
        <v>7</v>
      </c>
      <c r="AI27" s="86"/>
      <c r="AJ27" s="86"/>
      <c r="AK27" s="86">
        <v>6</v>
      </c>
      <c r="AL27" s="86">
        <v>8</v>
      </c>
    </row>
    <row r="28" spans="1:38" x14ac:dyDescent="0.3">
      <c r="A28" s="24">
        <v>6</v>
      </c>
      <c r="B28" s="23" t="s">
        <v>88</v>
      </c>
      <c r="C28" s="24"/>
      <c r="D28" s="25" t="s">
        <v>14</v>
      </c>
      <c r="G28" s="64">
        <v>1</v>
      </c>
      <c r="H28" s="64">
        <v>1</v>
      </c>
      <c r="I28" s="64"/>
      <c r="J28" s="64">
        <v>1</v>
      </c>
      <c r="K28" s="64">
        <v>1</v>
      </c>
      <c r="L28" s="64">
        <v>1</v>
      </c>
      <c r="M28" s="64">
        <v>1</v>
      </c>
      <c r="N28" s="64"/>
      <c r="O28" s="64">
        <v>2</v>
      </c>
      <c r="P28" s="64">
        <v>2</v>
      </c>
      <c r="Q28" s="64">
        <v>1</v>
      </c>
      <c r="R28" s="64">
        <v>1</v>
      </c>
      <c r="S28" s="64">
        <v>1</v>
      </c>
      <c r="T28" s="64">
        <v>2</v>
      </c>
      <c r="U28" s="64"/>
      <c r="V28" s="64">
        <v>1</v>
      </c>
      <c r="W28" s="64"/>
      <c r="X28" s="64"/>
      <c r="Y28" s="64">
        <v>1</v>
      </c>
      <c r="Z28" s="64">
        <v>1</v>
      </c>
      <c r="AA28" s="64"/>
      <c r="AB28" s="64"/>
      <c r="AC28" s="64">
        <v>1</v>
      </c>
      <c r="AD28" s="64"/>
      <c r="AE28" s="86">
        <v>1</v>
      </c>
      <c r="AF28" s="86">
        <v>1</v>
      </c>
      <c r="AG28" s="86"/>
      <c r="AH28" s="86">
        <v>1</v>
      </c>
      <c r="AI28" s="86"/>
      <c r="AJ28" s="86"/>
      <c r="AK28" s="86">
        <v>1</v>
      </c>
      <c r="AL28" s="86">
        <v>1</v>
      </c>
    </row>
    <row r="29" spans="1:38" ht="15" thickBot="1" x14ac:dyDescent="0.35">
      <c r="A29" s="26">
        <v>7</v>
      </c>
      <c r="B29" s="33" t="s">
        <v>18</v>
      </c>
      <c r="C29" s="34"/>
      <c r="D29" s="35" t="s">
        <v>19</v>
      </c>
      <c r="G29" s="65">
        <v>1</v>
      </c>
      <c r="H29" s="65">
        <v>1</v>
      </c>
      <c r="I29" s="65"/>
      <c r="J29" s="65">
        <v>1</v>
      </c>
      <c r="K29" s="65">
        <v>1</v>
      </c>
      <c r="L29" s="65">
        <v>1</v>
      </c>
      <c r="M29" s="65">
        <v>1</v>
      </c>
      <c r="N29" s="65"/>
      <c r="O29" s="65">
        <v>2</v>
      </c>
      <c r="P29" s="65">
        <v>1</v>
      </c>
      <c r="Q29" s="65">
        <v>1</v>
      </c>
      <c r="R29" s="65">
        <v>1</v>
      </c>
      <c r="S29" s="65">
        <v>1</v>
      </c>
      <c r="T29" s="65">
        <v>1</v>
      </c>
      <c r="U29" s="65"/>
      <c r="V29" s="65">
        <v>1</v>
      </c>
      <c r="W29" s="65"/>
      <c r="X29" s="65"/>
      <c r="Y29" s="65">
        <v>1</v>
      </c>
      <c r="Z29" s="65">
        <v>1</v>
      </c>
      <c r="AA29" s="65"/>
      <c r="AB29" s="65"/>
      <c r="AC29" s="65">
        <v>1</v>
      </c>
      <c r="AD29" s="65"/>
      <c r="AE29" s="87">
        <v>1</v>
      </c>
      <c r="AF29" s="87">
        <v>1</v>
      </c>
      <c r="AG29" s="87"/>
      <c r="AH29" s="87">
        <v>1</v>
      </c>
      <c r="AI29" s="87"/>
      <c r="AJ29" s="87"/>
      <c r="AK29" s="87">
        <v>1</v>
      </c>
      <c r="AL29" s="87">
        <v>1</v>
      </c>
    </row>
    <row r="30" spans="1:38" ht="15" thickBot="1" x14ac:dyDescent="0.35">
      <c r="A30" s="26"/>
      <c r="B30" s="27" t="s">
        <v>23</v>
      </c>
      <c r="C30" s="28"/>
      <c r="D30" s="29"/>
      <c r="G30" s="92"/>
      <c r="H30" s="92"/>
      <c r="I30" s="92"/>
      <c r="J30" s="92"/>
      <c r="K30" s="92"/>
      <c r="L30" s="92"/>
      <c r="M30" s="92"/>
      <c r="N30" s="92"/>
      <c r="O30" s="30"/>
      <c r="P30" s="38"/>
      <c r="Q30" s="30"/>
      <c r="R30" s="30"/>
      <c r="S30" s="30"/>
      <c r="T30" s="38"/>
      <c r="U30" s="30"/>
    </row>
    <row r="31" spans="1:38" x14ac:dyDescent="0.3">
      <c r="A31" s="31">
        <v>1</v>
      </c>
      <c r="B31" s="36" t="s">
        <v>21</v>
      </c>
      <c r="C31" s="31"/>
      <c r="D31" s="32" t="s">
        <v>17</v>
      </c>
      <c r="G31" s="63"/>
      <c r="H31" s="63"/>
      <c r="I31" s="63">
        <v>4</v>
      </c>
      <c r="J31" s="63"/>
      <c r="K31" s="63"/>
      <c r="L31" s="63"/>
      <c r="M31" s="63"/>
      <c r="N31" s="63">
        <v>2</v>
      </c>
      <c r="O31" s="63">
        <v>10</v>
      </c>
      <c r="P31" s="63"/>
      <c r="Q31" s="63"/>
      <c r="R31" s="63"/>
      <c r="S31" s="63">
        <v>7</v>
      </c>
      <c r="T31" s="63"/>
      <c r="U31" s="63">
        <v>5</v>
      </c>
      <c r="V31" s="63"/>
      <c r="W31" s="63">
        <v>3</v>
      </c>
      <c r="X31" s="63">
        <v>3</v>
      </c>
      <c r="Y31" s="63"/>
      <c r="Z31" s="63"/>
      <c r="AA31" s="63">
        <v>2</v>
      </c>
      <c r="AB31" s="63">
        <v>2</v>
      </c>
      <c r="AC31" s="63"/>
      <c r="AD31" s="63">
        <v>3</v>
      </c>
      <c r="AE31" s="91"/>
      <c r="AF31" s="91"/>
      <c r="AG31" s="91">
        <v>5</v>
      </c>
      <c r="AH31" s="91"/>
      <c r="AI31" s="91">
        <v>5</v>
      </c>
      <c r="AJ31" s="91">
        <v>5</v>
      </c>
      <c r="AK31" s="91"/>
      <c r="AL31" s="91"/>
    </row>
    <row r="32" spans="1:38" x14ac:dyDescent="0.3">
      <c r="A32" s="22">
        <v>2</v>
      </c>
      <c r="B32" s="23" t="s">
        <v>22</v>
      </c>
      <c r="C32" s="24"/>
      <c r="D32" s="25" t="s">
        <v>17</v>
      </c>
      <c r="G32" s="64"/>
      <c r="H32" s="64"/>
      <c r="I32" s="64">
        <v>9</v>
      </c>
      <c r="J32" s="64"/>
      <c r="K32" s="64"/>
      <c r="L32" s="64"/>
      <c r="M32" s="64"/>
      <c r="N32" s="64">
        <v>8</v>
      </c>
      <c r="O32" s="64">
        <v>8</v>
      </c>
      <c r="P32" s="64"/>
      <c r="Q32" s="64"/>
      <c r="R32" s="64"/>
      <c r="S32" s="64">
        <v>6</v>
      </c>
      <c r="T32" s="64"/>
      <c r="U32" s="64">
        <v>12</v>
      </c>
      <c r="V32" s="64"/>
      <c r="W32" s="64">
        <v>9</v>
      </c>
      <c r="X32" s="64">
        <v>8</v>
      </c>
      <c r="Y32" s="64"/>
      <c r="Z32" s="64"/>
      <c r="AA32" s="64">
        <v>4</v>
      </c>
      <c r="AB32" s="64">
        <v>5</v>
      </c>
      <c r="AC32" s="64"/>
      <c r="AD32" s="64">
        <v>6</v>
      </c>
      <c r="AE32" s="86"/>
      <c r="AF32" s="86"/>
      <c r="AG32" s="86">
        <v>4</v>
      </c>
      <c r="AH32" s="86"/>
      <c r="AI32" s="86">
        <v>10</v>
      </c>
      <c r="AJ32" s="86">
        <v>10</v>
      </c>
      <c r="AK32" s="86"/>
      <c r="AL32" s="86"/>
    </row>
    <row r="33" spans="1:38" x14ac:dyDescent="0.3">
      <c r="A33" s="24">
        <v>3</v>
      </c>
      <c r="B33" s="23" t="s">
        <v>88</v>
      </c>
      <c r="C33" s="24"/>
      <c r="D33" s="25" t="s">
        <v>14</v>
      </c>
      <c r="G33" s="64"/>
      <c r="H33" s="64"/>
      <c r="I33" s="64">
        <v>1</v>
      </c>
      <c r="J33" s="64"/>
      <c r="K33" s="64"/>
      <c r="L33" s="64"/>
      <c r="M33" s="64"/>
      <c r="N33" s="64">
        <v>1</v>
      </c>
      <c r="O33" s="64">
        <v>2</v>
      </c>
      <c r="P33" s="64"/>
      <c r="Q33" s="64"/>
      <c r="R33" s="64"/>
      <c r="S33" s="64">
        <v>1</v>
      </c>
      <c r="T33" s="64"/>
      <c r="U33" s="64">
        <v>2</v>
      </c>
      <c r="V33" s="64"/>
      <c r="W33" s="64">
        <v>1</v>
      </c>
      <c r="X33" s="64">
        <v>1</v>
      </c>
      <c r="Y33" s="64"/>
      <c r="Z33" s="64"/>
      <c r="AA33" s="64">
        <v>1</v>
      </c>
      <c r="AB33" s="64">
        <v>1</v>
      </c>
      <c r="AC33" s="64"/>
      <c r="AD33" s="64">
        <v>1</v>
      </c>
      <c r="AE33" s="86"/>
      <c r="AF33" s="86"/>
      <c r="AG33" s="86">
        <v>1</v>
      </c>
      <c r="AH33" s="86"/>
      <c r="AI33" s="86">
        <v>1</v>
      </c>
      <c r="AJ33" s="86">
        <v>1</v>
      </c>
      <c r="AK33" s="86"/>
      <c r="AL33" s="86"/>
    </row>
    <row r="34" spans="1:38" x14ac:dyDescent="0.3">
      <c r="A34" s="22">
        <v>4</v>
      </c>
      <c r="B34" s="23" t="s">
        <v>24</v>
      </c>
      <c r="C34" s="24"/>
      <c r="D34" s="25" t="s">
        <v>17</v>
      </c>
      <c r="G34" s="64"/>
      <c r="H34" s="64"/>
      <c r="I34" s="64">
        <v>1</v>
      </c>
      <c r="J34" s="64"/>
      <c r="K34" s="64"/>
      <c r="L34" s="64"/>
      <c r="M34" s="64"/>
      <c r="N34" s="64">
        <v>1</v>
      </c>
      <c r="O34" s="64">
        <v>2</v>
      </c>
      <c r="P34" s="64"/>
      <c r="Q34" s="64"/>
      <c r="R34" s="64"/>
      <c r="S34" s="64">
        <v>1</v>
      </c>
      <c r="T34" s="64"/>
      <c r="U34" s="64">
        <v>2</v>
      </c>
      <c r="V34" s="64"/>
      <c r="W34" s="64">
        <v>1</v>
      </c>
      <c r="X34" s="64">
        <v>1</v>
      </c>
      <c r="Y34" s="64"/>
      <c r="Z34" s="64"/>
      <c r="AA34" s="64">
        <v>1</v>
      </c>
      <c r="AB34" s="64">
        <v>1</v>
      </c>
      <c r="AC34" s="64"/>
      <c r="AD34" s="64">
        <v>1</v>
      </c>
      <c r="AE34" s="86"/>
      <c r="AF34" s="86"/>
      <c r="AG34" s="86">
        <v>1</v>
      </c>
      <c r="AH34" s="86"/>
      <c r="AI34" s="86">
        <v>1</v>
      </c>
      <c r="AJ34" s="86">
        <v>1</v>
      </c>
      <c r="AK34" s="86"/>
      <c r="AL34" s="86"/>
    </row>
    <row r="35" spans="1:38" x14ac:dyDescent="0.3">
      <c r="A35" s="22">
        <v>5</v>
      </c>
      <c r="B35" s="23" t="s">
        <v>25</v>
      </c>
      <c r="C35" s="24"/>
      <c r="D35" s="25" t="s">
        <v>16</v>
      </c>
      <c r="G35" s="64"/>
      <c r="H35" s="64"/>
      <c r="I35" s="64">
        <v>5</v>
      </c>
      <c r="J35" s="64"/>
      <c r="K35" s="64"/>
      <c r="L35" s="64"/>
      <c r="M35" s="64"/>
      <c r="N35" s="64">
        <v>3</v>
      </c>
      <c r="O35" s="64">
        <v>10</v>
      </c>
      <c r="P35" s="64"/>
      <c r="Q35" s="64"/>
      <c r="R35" s="64"/>
      <c r="S35" s="64">
        <v>6</v>
      </c>
      <c r="T35" s="64"/>
      <c r="U35" s="64">
        <v>9</v>
      </c>
      <c r="V35" s="64"/>
      <c r="W35" s="64">
        <v>5</v>
      </c>
      <c r="X35" s="64">
        <v>4</v>
      </c>
      <c r="Y35" s="64"/>
      <c r="Z35" s="64"/>
      <c r="AA35" s="64">
        <v>1</v>
      </c>
      <c r="AB35" s="64">
        <v>2</v>
      </c>
      <c r="AC35" s="64"/>
      <c r="AD35" s="64">
        <v>2</v>
      </c>
      <c r="AE35" s="86"/>
      <c r="AF35" s="86"/>
      <c r="AG35" s="86">
        <v>5</v>
      </c>
      <c r="AH35" s="86"/>
      <c r="AI35" s="86">
        <v>6</v>
      </c>
      <c r="AJ35" s="86">
        <v>6</v>
      </c>
      <c r="AK35" s="86"/>
      <c r="AL35" s="86"/>
    </row>
    <row r="36" spans="1:38" x14ac:dyDescent="0.3">
      <c r="A36" s="22">
        <v>6</v>
      </c>
      <c r="B36" s="23" t="s">
        <v>18</v>
      </c>
      <c r="C36" s="24"/>
      <c r="D36" s="25" t="s">
        <v>19</v>
      </c>
      <c r="G36" s="64"/>
      <c r="H36" s="64"/>
      <c r="I36" s="64">
        <v>2</v>
      </c>
      <c r="J36" s="64"/>
      <c r="K36" s="64"/>
      <c r="L36" s="64"/>
      <c r="M36" s="64"/>
      <c r="N36" s="64">
        <v>1</v>
      </c>
      <c r="O36" s="64">
        <v>2</v>
      </c>
      <c r="P36" s="64"/>
      <c r="Q36" s="64"/>
      <c r="R36" s="64"/>
      <c r="S36" s="64">
        <v>1</v>
      </c>
      <c r="T36" s="64"/>
      <c r="U36" s="64">
        <v>2</v>
      </c>
      <c r="V36" s="64"/>
      <c r="W36" s="64">
        <v>1</v>
      </c>
      <c r="X36" s="64">
        <v>1</v>
      </c>
      <c r="Y36" s="64"/>
      <c r="Z36" s="64"/>
      <c r="AA36" s="64">
        <v>1</v>
      </c>
      <c r="AB36" s="64">
        <v>1</v>
      </c>
      <c r="AC36" s="64"/>
      <c r="AD36" s="64">
        <v>1</v>
      </c>
      <c r="AE36" s="86"/>
      <c r="AF36" s="86"/>
      <c r="AG36" s="86">
        <v>1</v>
      </c>
      <c r="AH36" s="86"/>
      <c r="AI36" s="86">
        <v>1</v>
      </c>
      <c r="AJ36" s="86">
        <v>1</v>
      </c>
      <c r="AK36" s="86"/>
      <c r="AL36" s="86"/>
    </row>
    <row r="37" spans="1:38" ht="15" thickBot="1" x14ac:dyDescent="0.35">
      <c r="A37" s="93" t="s">
        <v>26</v>
      </c>
      <c r="B37" s="94"/>
      <c r="C37" s="94"/>
      <c r="D37" s="95"/>
      <c r="G37" s="96"/>
      <c r="H37" s="96"/>
      <c r="I37" s="96"/>
      <c r="J37" s="96"/>
      <c r="K37" s="96"/>
      <c r="L37" s="96"/>
      <c r="M37" s="96"/>
      <c r="N37" s="96"/>
    </row>
    <row r="38" spans="1:38" x14ac:dyDescent="0.3">
      <c r="A38" s="31">
        <v>1</v>
      </c>
      <c r="B38" s="40" t="s">
        <v>35</v>
      </c>
      <c r="C38" s="31"/>
      <c r="D38" s="32" t="s">
        <v>17</v>
      </c>
      <c r="G38" s="63">
        <v>2</v>
      </c>
      <c r="H38" s="63">
        <v>2</v>
      </c>
      <c r="I38" s="63">
        <v>1</v>
      </c>
      <c r="J38" s="63">
        <v>2</v>
      </c>
      <c r="K38" s="63">
        <v>2</v>
      </c>
      <c r="L38" s="63">
        <v>2</v>
      </c>
      <c r="M38" s="63">
        <v>2</v>
      </c>
      <c r="N38" s="63">
        <v>1</v>
      </c>
      <c r="O38" s="63">
        <v>2</v>
      </c>
      <c r="P38" s="63">
        <v>2</v>
      </c>
      <c r="Q38" s="63">
        <v>2</v>
      </c>
      <c r="R38" s="63">
        <v>2</v>
      </c>
      <c r="S38" s="63">
        <v>2</v>
      </c>
      <c r="T38" s="63">
        <v>2</v>
      </c>
      <c r="U38" s="63">
        <v>2</v>
      </c>
      <c r="V38" s="63">
        <v>2</v>
      </c>
      <c r="W38" s="63">
        <v>1</v>
      </c>
      <c r="X38" s="63">
        <v>1</v>
      </c>
      <c r="Y38" s="63">
        <v>2</v>
      </c>
      <c r="Z38" s="63">
        <v>2</v>
      </c>
      <c r="AA38" s="63">
        <v>1</v>
      </c>
      <c r="AB38" s="63">
        <v>1</v>
      </c>
      <c r="AC38" s="63">
        <v>2</v>
      </c>
      <c r="AD38" s="63">
        <v>1</v>
      </c>
      <c r="AE38" s="91">
        <v>2</v>
      </c>
      <c r="AF38" s="91">
        <v>2</v>
      </c>
      <c r="AG38" s="91">
        <v>1</v>
      </c>
      <c r="AH38" s="91">
        <v>2</v>
      </c>
      <c r="AI38" s="91">
        <v>2</v>
      </c>
      <c r="AJ38" s="91">
        <v>2</v>
      </c>
      <c r="AK38" s="91">
        <v>2</v>
      </c>
      <c r="AL38" s="91">
        <v>2</v>
      </c>
    </row>
    <row r="39" spans="1:38" x14ac:dyDescent="0.3">
      <c r="A39" s="24">
        <v>2</v>
      </c>
      <c r="B39" s="41" t="s">
        <v>43</v>
      </c>
      <c r="C39" s="24"/>
      <c r="D39" s="25" t="s">
        <v>17</v>
      </c>
      <c r="G39" s="64">
        <v>4</v>
      </c>
      <c r="H39" s="64">
        <v>4</v>
      </c>
      <c r="I39" s="64">
        <v>3</v>
      </c>
      <c r="J39" s="64">
        <v>4</v>
      </c>
      <c r="K39" s="64">
        <v>2</v>
      </c>
      <c r="L39" s="64">
        <v>3</v>
      </c>
      <c r="M39" s="64">
        <v>4</v>
      </c>
      <c r="N39" s="64">
        <v>2</v>
      </c>
      <c r="O39" s="64">
        <v>6</v>
      </c>
      <c r="P39" s="64">
        <v>4</v>
      </c>
      <c r="Q39" s="64">
        <v>4</v>
      </c>
      <c r="R39" s="64">
        <v>4</v>
      </c>
      <c r="S39" s="64">
        <v>4</v>
      </c>
      <c r="T39" s="64">
        <v>4</v>
      </c>
      <c r="U39" s="64">
        <v>4</v>
      </c>
      <c r="V39" s="64">
        <v>4</v>
      </c>
      <c r="W39" s="64">
        <v>2</v>
      </c>
      <c r="X39" s="64">
        <v>2</v>
      </c>
      <c r="Y39" s="64">
        <v>3</v>
      </c>
      <c r="Z39" s="64">
        <v>3</v>
      </c>
      <c r="AA39" s="64">
        <v>1</v>
      </c>
      <c r="AB39" s="64">
        <v>2</v>
      </c>
      <c r="AC39" s="64">
        <v>2</v>
      </c>
      <c r="AD39" s="64">
        <v>2</v>
      </c>
      <c r="AE39" s="86">
        <v>3</v>
      </c>
      <c r="AF39" s="86">
        <v>3</v>
      </c>
      <c r="AG39" s="86">
        <v>3</v>
      </c>
      <c r="AH39" s="86">
        <v>4</v>
      </c>
      <c r="AI39" s="86">
        <v>3</v>
      </c>
      <c r="AJ39" s="86">
        <v>3</v>
      </c>
      <c r="AK39" s="86">
        <v>5</v>
      </c>
      <c r="AL39" s="86">
        <v>6</v>
      </c>
    </row>
    <row r="40" spans="1:38" x14ac:dyDescent="0.3">
      <c r="A40" s="22">
        <v>3</v>
      </c>
      <c r="B40" s="41" t="s">
        <v>36</v>
      </c>
      <c r="C40" s="24"/>
      <c r="D40" s="25" t="s">
        <v>17</v>
      </c>
      <c r="G40" s="64">
        <v>4</v>
      </c>
      <c r="H40" s="64">
        <v>4</v>
      </c>
      <c r="I40" s="64">
        <v>2</v>
      </c>
      <c r="J40" s="64">
        <v>4</v>
      </c>
      <c r="K40" s="64">
        <v>4</v>
      </c>
      <c r="L40" s="64">
        <v>4</v>
      </c>
      <c r="M40" s="64">
        <v>4</v>
      </c>
      <c r="N40" s="64">
        <v>2</v>
      </c>
      <c r="O40" s="64">
        <v>4</v>
      </c>
      <c r="P40" s="64">
        <v>4</v>
      </c>
      <c r="Q40" s="64">
        <v>4</v>
      </c>
      <c r="R40" s="64">
        <v>4</v>
      </c>
      <c r="S40" s="64">
        <v>4</v>
      </c>
      <c r="T40" s="64">
        <v>4</v>
      </c>
      <c r="U40" s="64">
        <v>2</v>
      </c>
      <c r="V40" s="64">
        <v>4</v>
      </c>
      <c r="W40" s="64">
        <v>2</v>
      </c>
      <c r="X40" s="64">
        <v>2</v>
      </c>
      <c r="Y40" s="64">
        <v>4</v>
      </c>
      <c r="Z40" s="64">
        <v>4</v>
      </c>
      <c r="AA40" s="64">
        <v>2</v>
      </c>
      <c r="AB40" s="64">
        <v>2</v>
      </c>
      <c r="AC40" s="64">
        <v>4</v>
      </c>
      <c r="AD40" s="64">
        <v>2</v>
      </c>
      <c r="AE40" s="86">
        <v>4</v>
      </c>
      <c r="AF40" s="86">
        <v>4</v>
      </c>
      <c r="AG40" s="86">
        <v>2</v>
      </c>
      <c r="AH40" s="86">
        <v>4</v>
      </c>
      <c r="AI40" s="86">
        <v>2</v>
      </c>
      <c r="AJ40" s="86">
        <v>2</v>
      </c>
      <c r="AK40" s="86">
        <v>4</v>
      </c>
      <c r="AL40" s="86">
        <v>4</v>
      </c>
    </row>
    <row r="41" spans="1:38" x14ac:dyDescent="0.3">
      <c r="A41" s="24">
        <v>4</v>
      </c>
      <c r="B41" s="41" t="s">
        <v>37</v>
      </c>
      <c r="C41" s="24"/>
      <c r="D41" s="25" t="s">
        <v>17</v>
      </c>
      <c r="G41" s="64">
        <v>4</v>
      </c>
      <c r="H41" s="64">
        <v>4</v>
      </c>
      <c r="I41" s="64">
        <v>2</v>
      </c>
      <c r="J41" s="64">
        <v>4</v>
      </c>
      <c r="K41" s="64">
        <v>4</v>
      </c>
      <c r="L41" s="64">
        <v>4</v>
      </c>
      <c r="M41" s="64">
        <v>4</v>
      </c>
      <c r="N41" s="64">
        <v>2</v>
      </c>
      <c r="O41" s="64">
        <v>4</v>
      </c>
      <c r="P41" s="64">
        <v>4</v>
      </c>
      <c r="Q41" s="64">
        <v>4</v>
      </c>
      <c r="R41" s="64">
        <v>4</v>
      </c>
      <c r="S41" s="64">
        <v>4</v>
      </c>
      <c r="T41" s="64">
        <v>4</v>
      </c>
      <c r="U41" s="64">
        <v>4</v>
      </c>
      <c r="V41" s="64">
        <v>4</v>
      </c>
      <c r="W41" s="64">
        <v>2</v>
      </c>
      <c r="X41" s="64">
        <v>2</v>
      </c>
      <c r="Y41" s="64">
        <v>4</v>
      </c>
      <c r="Z41" s="64">
        <v>4</v>
      </c>
      <c r="AA41" s="64">
        <v>2</v>
      </c>
      <c r="AB41" s="64">
        <v>2</v>
      </c>
      <c r="AC41" s="64">
        <v>4</v>
      </c>
      <c r="AD41" s="64">
        <v>2</v>
      </c>
      <c r="AE41" s="86">
        <v>4</v>
      </c>
      <c r="AF41" s="86">
        <v>4</v>
      </c>
      <c r="AG41" s="86">
        <v>2</v>
      </c>
      <c r="AH41" s="86">
        <v>4</v>
      </c>
      <c r="AI41" s="86">
        <v>4</v>
      </c>
      <c r="AJ41" s="86">
        <v>4</v>
      </c>
      <c r="AK41" s="86">
        <v>4</v>
      </c>
      <c r="AL41" s="86">
        <v>4</v>
      </c>
    </row>
    <row r="42" spans="1:38" x14ac:dyDescent="0.3">
      <c r="A42" s="22">
        <v>5</v>
      </c>
      <c r="B42" s="41" t="s">
        <v>38</v>
      </c>
      <c r="C42" s="24"/>
      <c r="D42" s="25" t="s">
        <v>17</v>
      </c>
      <c r="G42" s="64">
        <v>22</v>
      </c>
      <c r="H42" s="64">
        <v>20</v>
      </c>
      <c r="I42" s="64">
        <v>12</v>
      </c>
      <c r="J42" s="64">
        <v>22</v>
      </c>
      <c r="K42" s="64">
        <v>10</v>
      </c>
      <c r="L42" s="64">
        <v>16</v>
      </c>
      <c r="M42" s="64">
        <v>20</v>
      </c>
      <c r="N42" s="64">
        <v>8</v>
      </c>
      <c r="O42" s="64">
        <v>38</v>
      </c>
      <c r="P42" s="64">
        <v>22</v>
      </c>
      <c r="Q42" s="64">
        <v>22</v>
      </c>
      <c r="R42" s="64">
        <v>22</v>
      </c>
      <c r="S42" s="64">
        <v>22</v>
      </c>
      <c r="T42" s="64">
        <v>22</v>
      </c>
      <c r="U42" s="64">
        <v>20</v>
      </c>
      <c r="V42" s="64">
        <v>18</v>
      </c>
      <c r="W42" s="64">
        <v>10</v>
      </c>
      <c r="X42" s="64">
        <v>12</v>
      </c>
      <c r="Y42" s="64">
        <v>14</v>
      </c>
      <c r="Z42" s="64">
        <v>16</v>
      </c>
      <c r="AA42" s="64">
        <v>6</v>
      </c>
      <c r="AB42" s="64">
        <v>8</v>
      </c>
      <c r="AC42" s="64">
        <v>12</v>
      </c>
      <c r="AD42" s="64">
        <v>8</v>
      </c>
      <c r="AE42" s="86">
        <v>16</v>
      </c>
      <c r="AF42" s="86">
        <v>22</v>
      </c>
      <c r="AG42" s="86">
        <v>19</v>
      </c>
      <c r="AH42" s="86">
        <v>28</v>
      </c>
      <c r="AI42" s="86">
        <v>18</v>
      </c>
      <c r="AJ42" s="86">
        <v>20</v>
      </c>
      <c r="AK42" s="86">
        <v>24</v>
      </c>
      <c r="AL42" s="86">
        <v>34</v>
      </c>
    </row>
    <row r="43" spans="1:38" x14ac:dyDescent="0.3">
      <c r="A43" s="24">
        <v>6</v>
      </c>
      <c r="B43" s="41" t="s">
        <v>39</v>
      </c>
      <c r="C43" s="24"/>
      <c r="D43" s="25" t="s">
        <v>17</v>
      </c>
      <c r="G43" s="64">
        <v>2</v>
      </c>
      <c r="H43" s="64">
        <v>2</v>
      </c>
      <c r="I43" s="64">
        <v>1</v>
      </c>
      <c r="J43" s="64">
        <v>2</v>
      </c>
      <c r="K43" s="64">
        <v>2</v>
      </c>
      <c r="L43" s="64">
        <v>2</v>
      </c>
      <c r="M43" s="64">
        <v>2</v>
      </c>
      <c r="N43" s="64">
        <v>1</v>
      </c>
      <c r="O43" s="64">
        <v>2</v>
      </c>
      <c r="P43" s="64">
        <v>2</v>
      </c>
      <c r="Q43" s="64">
        <v>2</v>
      </c>
      <c r="R43" s="64">
        <v>2</v>
      </c>
      <c r="S43" s="64">
        <v>2</v>
      </c>
      <c r="T43" s="64">
        <v>2</v>
      </c>
      <c r="U43" s="64">
        <v>2</v>
      </c>
      <c r="V43" s="64">
        <v>2</v>
      </c>
      <c r="W43" s="64">
        <v>1</v>
      </c>
      <c r="X43" s="64">
        <v>1</v>
      </c>
      <c r="Y43" s="64">
        <v>2</v>
      </c>
      <c r="Z43" s="64">
        <v>2</v>
      </c>
      <c r="AA43" s="64">
        <v>1</v>
      </c>
      <c r="AB43" s="64">
        <v>1</v>
      </c>
      <c r="AC43" s="64">
        <v>2</v>
      </c>
      <c r="AD43" s="64">
        <v>1</v>
      </c>
      <c r="AE43" s="86">
        <v>2</v>
      </c>
      <c r="AF43" s="86">
        <v>2</v>
      </c>
      <c r="AG43" s="86">
        <v>1</v>
      </c>
      <c r="AH43" s="86">
        <v>2</v>
      </c>
      <c r="AI43" s="86">
        <v>2</v>
      </c>
      <c r="AJ43" s="86">
        <v>2</v>
      </c>
      <c r="AK43" s="86">
        <v>2</v>
      </c>
      <c r="AL43" s="86">
        <v>2</v>
      </c>
    </row>
    <row r="44" spans="1:38" x14ac:dyDescent="0.3">
      <c r="A44" s="22">
        <v>7</v>
      </c>
      <c r="B44" s="41" t="s">
        <v>40</v>
      </c>
      <c r="C44" s="24"/>
      <c r="D44" s="25" t="s">
        <v>17</v>
      </c>
      <c r="G44" s="64">
        <v>2</v>
      </c>
      <c r="H44" s="64">
        <v>2</v>
      </c>
      <c r="I44" s="64">
        <v>2</v>
      </c>
      <c r="J44" s="64">
        <v>2</v>
      </c>
      <c r="K44" s="64"/>
      <c r="L44" s="64"/>
      <c r="M44" s="64">
        <v>2</v>
      </c>
      <c r="N44" s="64">
        <v>1</v>
      </c>
      <c r="O44" s="64">
        <v>4</v>
      </c>
      <c r="P44" s="64">
        <v>2</v>
      </c>
      <c r="Q44" s="64">
        <v>2</v>
      </c>
      <c r="R44" s="64">
        <v>2</v>
      </c>
      <c r="S44" s="64">
        <v>2</v>
      </c>
      <c r="T44" s="64">
        <v>2</v>
      </c>
      <c r="U44" s="64">
        <v>3</v>
      </c>
      <c r="V44" s="64">
        <v>2</v>
      </c>
      <c r="W44" s="64">
        <v>1</v>
      </c>
      <c r="X44" s="64">
        <v>1</v>
      </c>
      <c r="Y44" s="66"/>
      <c r="Z44" s="64">
        <v>2</v>
      </c>
      <c r="AA44" s="64"/>
      <c r="AB44" s="64">
        <v>1</v>
      </c>
      <c r="AC44" s="64"/>
      <c r="AD44" s="64">
        <v>1</v>
      </c>
      <c r="AE44" s="86">
        <v>2</v>
      </c>
      <c r="AF44" s="86">
        <v>2</v>
      </c>
      <c r="AG44" s="86">
        <v>2</v>
      </c>
      <c r="AH44" s="86">
        <v>2</v>
      </c>
      <c r="AI44" s="86">
        <v>2</v>
      </c>
      <c r="AJ44" s="86">
        <v>2</v>
      </c>
      <c r="AK44" s="86">
        <v>2</v>
      </c>
      <c r="AL44" s="86">
        <v>4</v>
      </c>
    </row>
    <row r="45" spans="1:38" x14ac:dyDescent="0.3">
      <c r="A45" s="24">
        <v>8</v>
      </c>
      <c r="B45" s="41" t="s">
        <v>41</v>
      </c>
      <c r="C45" s="24"/>
      <c r="D45" s="25" t="s">
        <v>17</v>
      </c>
      <c r="G45" s="64">
        <v>2</v>
      </c>
      <c r="H45" s="64">
        <v>2</v>
      </c>
      <c r="I45" s="64">
        <v>1</v>
      </c>
      <c r="J45" s="64">
        <v>2</v>
      </c>
      <c r="K45" s="64">
        <v>2</v>
      </c>
      <c r="L45" s="64">
        <v>2</v>
      </c>
      <c r="M45" s="64">
        <v>2</v>
      </c>
      <c r="N45" s="64">
        <v>1</v>
      </c>
      <c r="O45" s="64">
        <v>2</v>
      </c>
      <c r="P45" s="64">
        <v>2</v>
      </c>
      <c r="Q45" s="64">
        <v>2</v>
      </c>
      <c r="R45" s="64">
        <v>2</v>
      </c>
      <c r="S45" s="64">
        <v>2</v>
      </c>
      <c r="T45" s="64">
        <v>2</v>
      </c>
      <c r="U45" s="64">
        <v>2</v>
      </c>
      <c r="V45" s="64">
        <v>2</v>
      </c>
      <c r="W45" s="64">
        <v>1</v>
      </c>
      <c r="X45" s="64">
        <v>1</v>
      </c>
      <c r="Y45" s="64">
        <v>2</v>
      </c>
      <c r="Z45" s="64">
        <v>2</v>
      </c>
      <c r="AA45" s="64">
        <v>1</v>
      </c>
      <c r="AB45" s="64">
        <v>1</v>
      </c>
      <c r="AC45" s="64">
        <v>2</v>
      </c>
      <c r="AD45" s="64">
        <v>1</v>
      </c>
      <c r="AE45" s="86">
        <v>2</v>
      </c>
      <c r="AF45" s="86">
        <v>2</v>
      </c>
      <c r="AG45" s="86">
        <v>1</v>
      </c>
      <c r="AH45" s="86">
        <v>2</v>
      </c>
      <c r="AI45" s="86">
        <v>2</v>
      </c>
      <c r="AJ45" s="86">
        <v>2</v>
      </c>
      <c r="AK45" s="86">
        <v>2</v>
      </c>
      <c r="AL45" s="86">
        <v>2</v>
      </c>
    </row>
    <row r="46" spans="1:38" ht="15" thickBot="1" x14ac:dyDescent="0.35">
      <c r="A46" s="34">
        <v>9</v>
      </c>
      <c r="B46" s="42" t="s">
        <v>42</v>
      </c>
      <c r="C46" s="34"/>
      <c r="D46" s="35" t="s">
        <v>17</v>
      </c>
      <c r="G46" s="65">
        <v>6</v>
      </c>
      <c r="H46" s="65">
        <v>6</v>
      </c>
      <c r="I46" s="65">
        <v>3</v>
      </c>
      <c r="J46" s="65">
        <v>6</v>
      </c>
      <c r="K46" s="65">
        <v>6</v>
      </c>
      <c r="L46" s="65">
        <v>6</v>
      </c>
      <c r="M46" s="65">
        <v>6</v>
      </c>
      <c r="N46" s="65">
        <v>3</v>
      </c>
      <c r="O46" s="65">
        <v>6</v>
      </c>
      <c r="P46" s="65">
        <v>6</v>
      </c>
      <c r="Q46" s="65">
        <v>6</v>
      </c>
      <c r="R46" s="65">
        <v>6</v>
      </c>
      <c r="S46" s="65">
        <v>6</v>
      </c>
      <c r="T46" s="65">
        <v>6</v>
      </c>
      <c r="U46" s="65">
        <v>6</v>
      </c>
      <c r="V46" s="65">
        <v>6</v>
      </c>
      <c r="W46" s="65">
        <v>3</v>
      </c>
      <c r="X46" s="65">
        <v>3</v>
      </c>
      <c r="Y46" s="65">
        <v>6</v>
      </c>
      <c r="Z46" s="65">
        <v>6</v>
      </c>
      <c r="AA46" s="65">
        <v>3</v>
      </c>
      <c r="AB46" s="65">
        <v>3</v>
      </c>
      <c r="AC46" s="65">
        <v>6</v>
      </c>
      <c r="AD46" s="65">
        <v>3</v>
      </c>
      <c r="AE46" s="87">
        <v>6</v>
      </c>
      <c r="AF46" s="87">
        <v>6</v>
      </c>
      <c r="AG46" s="87">
        <v>3</v>
      </c>
      <c r="AH46" s="87">
        <v>6</v>
      </c>
      <c r="AI46" s="87">
        <v>6</v>
      </c>
      <c r="AJ46" s="87">
        <v>6</v>
      </c>
      <c r="AK46" s="87">
        <v>6</v>
      </c>
      <c r="AL46" s="87">
        <v>6</v>
      </c>
    </row>
    <row r="47" spans="1:38" ht="15" thickBot="1" x14ac:dyDescent="0.35">
      <c r="A47" s="93" t="s">
        <v>27</v>
      </c>
      <c r="B47" s="94"/>
      <c r="C47" s="94"/>
      <c r="D47" s="95"/>
      <c r="G47" s="96"/>
      <c r="H47" s="96"/>
      <c r="I47" s="96"/>
      <c r="J47" s="96"/>
      <c r="K47" s="96"/>
      <c r="L47" s="96"/>
      <c r="M47" s="96"/>
      <c r="N47" s="96"/>
    </row>
    <row r="48" spans="1:38" x14ac:dyDescent="0.3">
      <c r="A48" s="31">
        <v>1</v>
      </c>
      <c r="B48" s="43" t="s">
        <v>28</v>
      </c>
      <c r="C48" s="31"/>
      <c r="D48" s="32" t="s">
        <v>17</v>
      </c>
      <c r="G48" s="63">
        <v>2</v>
      </c>
      <c r="H48" s="63">
        <v>2</v>
      </c>
      <c r="I48" s="63">
        <v>1</v>
      </c>
      <c r="J48" s="63">
        <v>2</v>
      </c>
      <c r="K48" s="63">
        <v>2</v>
      </c>
      <c r="L48" s="63">
        <v>2</v>
      </c>
      <c r="M48" s="63">
        <v>2</v>
      </c>
      <c r="N48" s="63">
        <v>1</v>
      </c>
      <c r="O48" s="63">
        <v>2</v>
      </c>
      <c r="P48" s="63">
        <v>2</v>
      </c>
      <c r="Q48" s="63">
        <v>2</v>
      </c>
      <c r="R48" s="63">
        <v>2</v>
      </c>
      <c r="S48" s="63">
        <v>2</v>
      </c>
      <c r="T48" s="63">
        <v>2</v>
      </c>
      <c r="U48" s="63">
        <v>2</v>
      </c>
      <c r="V48" s="63">
        <v>2</v>
      </c>
      <c r="W48" s="63">
        <v>1</v>
      </c>
      <c r="X48" s="63">
        <v>1</v>
      </c>
      <c r="Y48" s="63">
        <v>2</v>
      </c>
      <c r="Z48" s="63">
        <v>2</v>
      </c>
      <c r="AA48" s="63">
        <v>1</v>
      </c>
      <c r="AB48" s="63">
        <v>1</v>
      </c>
      <c r="AC48" s="63">
        <v>2</v>
      </c>
      <c r="AD48" s="63">
        <v>1</v>
      </c>
      <c r="AE48" s="91">
        <v>2</v>
      </c>
      <c r="AF48" s="91">
        <v>2</v>
      </c>
      <c r="AG48" s="91">
        <v>1</v>
      </c>
      <c r="AH48" s="91">
        <v>2</v>
      </c>
      <c r="AI48" s="91">
        <v>2</v>
      </c>
      <c r="AJ48" s="91">
        <v>2</v>
      </c>
      <c r="AK48" s="91">
        <v>2</v>
      </c>
      <c r="AL48" s="91">
        <v>2</v>
      </c>
    </row>
    <row r="49" spans="1:38" x14ac:dyDescent="0.3">
      <c r="A49" s="24">
        <v>2</v>
      </c>
      <c r="B49" s="44" t="s">
        <v>44</v>
      </c>
      <c r="C49" s="24"/>
      <c r="D49" s="25" t="s">
        <v>17</v>
      </c>
      <c r="G49" s="64">
        <v>4</v>
      </c>
      <c r="H49" s="64">
        <v>4</v>
      </c>
      <c r="I49" s="64">
        <v>3</v>
      </c>
      <c r="J49" s="64">
        <v>4</v>
      </c>
      <c r="K49" s="64">
        <v>2</v>
      </c>
      <c r="L49" s="64">
        <v>3</v>
      </c>
      <c r="M49" s="64">
        <v>4</v>
      </c>
      <c r="N49" s="64">
        <v>2</v>
      </c>
      <c r="O49" s="64">
        <v>6</v>
      </c>
      <c r="P49" s="64">
        <v>4</v>
      </c>
      <c r="Q49" s="64">
        <v>4</v>
      </c>
      <c r="R49" s="64">
        <v>4</v>
      </c>
      <c r="S49" s="64">
        <v>4</v>
      </c>
      <c r="T49" s="64">
        <v>4</v>
      </c>
      <c r="U49" s="64">
        <v>4</v>
      </c>
      <c r="V49" s="64">
        <v>4</v>
      </c>
      <c r="W49" s="64">
        <v>2</v>
      </c>
      <c r="X49" s="64">
        <v>2</v>
      </c>
      <c r="Y49" s="64">
        <v>3</v>
      </c>
      <c r="Z49" s="64">
        <v>3</v>
      </c>
      <c r="AA49" s="64">
        <v>1</v>
      </c>
      <c r="AB49" s="64">
        <v>2</v>
      </c>
      <c r="AC49" s="64">
        <v>2</v>
      </c>
      <c r="AD49" s="64">
        <v>2</v>
      </c>
      <c r="AE49" s="86">
        <v>3</v>
      </c>
      <c r="AF49" s="86">
        <v>3</v>
      </c>
      <c r="AG49" s="86">
        <v>3</v>
      </c>
      <c r="AH49" s="86">
        <v>4</v>
      </c>
      <c r="AI49" s="86">
        <v>3</v>
      </c>
      <c r="AJ49" s="86">
        <v>3</v>
      </c>
      <c r="AK49" s="86">
        <v>5</v>
      </c>
      <c r="AL49" s="86">
        <v>6</v>
      </c>
    </row>
    <row r="50" spans="1:38" x14ac:dyDescent="0.3">
      <c r="A50" s="22">
        <v>3</v>
      </c>
      <c r="B50" s="44" t="s">
        <v>29</v>
      </c>
      <c r="C50" s="24"/>
      <c r="D50" s="25" t="s">
        <v>17</v>
      </c>
      <c r="G50" s="64">
        <v>4</v>
      </c>
      <c r="H50" s="64">
        <v>4</v>
      </c>
      <c r="I50" s="64">
        <v>2</v>
      </c>
      <c r="J50" s="64">
        <v>4</v>
      </c>
      <c r="K50" s="64">
        <v>4</v>
      </c>
      <c r="L50" s="64">
        <v>4</v>
      </c>
      <c r="M50" s="64">
        <v>4</v>
      </c>
      <c r="N50" s="64">
        <v>2</v>
      </c>
      <c r="O50" s="64">
        <v>4</v>
      </c>
      <c r="P50" s="64">
        <v>4</v>
      </c>
      <c r="Q50" s="64">
        <v>4</v>
      </c>
      <c r="R50" s="64">
        <v>4</v>
      </c>
      <c r="S50" s="64">
        <v>4</v>
      </c>
      <c r="T50" s="64">
        <v>4</v>
      </c>
      <c r="U50" s="64">
        <v>2</v>
      </c>
      <c r="V50" s="64">
        <v>4</v>
      </c>
      <c r="W50" s="64">
        <v>2</v>
      </c>
      <c r="X50" s="64">
        <v>2</v>
      </c>
      <c r="Y50" s="64">
        <v>4</v>
      </c>
      <c r="Z50" s="64">
        <v>4</v>
      </c>
      <c r="AA50" s="64">
        <v>2</v>
      </c>
      <c r="AB50" s="64">
        <v>2</v>
      </c>
      <c r="AC50" s="64">
        <v>4</v>
      </c>
      <c r="AD50" s="64">
        <v>2</v>
      </c>
      <c r="AE50" s="86">
        <v>4</v>
      </c>
      <c r="AF50" s="86">
        <v>4</v>
      </c>
      <c r="AG50" s="86">
        <v>2</v>
      </c>
      <c r="AH50" s="86">
        <v>4</v>
      </c>
      <c r="AI50" s="86">
        <v>2</v>
      </c>
      <c r="AJ50" s="86">
        <v>2</v>
      </c>
      <c r="AK50" s="86">
        <v>4</v>
      </c>
      <c r="AL50" s="86">
        <v>4</v>
      </c>
    </row>
    <row r="51" spans="1:38" x14ac:dyDescent="0.3">
      <c r="A51" s="24">
        <v>4</v>
      </c>
      <c r="B51" s="44" t="s">
        <v>30</v>
      </c>
      <c r="C51" s="24"/>
      <c r="D51" s="37" t="s">
        <v>17</v>
      </c>
      <c r="G51" s="64">
        <v>4</v>
      </c>
      <c r="H51" s="64">
        <v>4</v>
      </c>
      <c r="I51" s="64">
        <v>2</v>
      </c>
      <c r="J51" s="64">
        <v>4</v>
      </c>
      <c r="K51" s="64">
        <v>4</v>
      </c>
      <c r="L51" s="64">
        <v>4</v>
      </c>
      <c r="M51" s="64">
        <v>4</v>
      </c>
      <c r="N51" s="64">
        <v>2</v>
      </c>
      <c r="O51" s="64">
        <v>4</v>
      </c>
      <c r="P51" s="64">
        <v>4</v>
      </c>
      <c r="Q51" s="64">
        <v>4</v>
      </c>
      <c r="R51" s="64">
        <v>4</v>
      </c>
      <c r="S51" s="64">
        <v>4</v>
      </c>
      <c r="T51" s="64">
        <v>4</v>
      </c>
      <c r="U51" s="64">
        <v>4</v>
      </c>
      <c r="V51" s="64">
        <v>4</v>
      </c>
      <c r="W51" s="64">
        <v>2</v>
      </c>
      <c r="X51" s="64">
        <v>2</v>
      </c>
      <c r="Y51" s="64">
        <v>4</v>
      </c>
      <c r="Z51" s="64">
        <v>4</v>
      </c>
      <c r="AA51" s="64">
        <v>2</v>
      </c>
      <c r="AB51" s="64">
        <v>2</v>
      </c>
      <c r="AC51" s="64">
        <v>4</v>
      </c>
      <c r="AD51" s="64">
        <v>2</v>
      </c>
      <c r="AE51" s="86">
        <v>4</v>
      </c>
      <c r="AF51" s="86">
        <v>4</v>
      </c>
      <c r="AG51" s="86">
        <v>2</v>
      </c>
      <c r="AH51" s="86">
        <v>4</v>
      </c>
      <c r="AI51" s="86">
        <v>4</v>
      </c>
      <c r="AJ51" s="86">
        <v>4</v>
      </c>
      <c r="AK51" s="86">
        <v>4</v>
      </c>
      <c r="AL51" s="86">
        <v>4</v>
      </c>
    </row>
    <row r="52" spans="1:38" x14ac:dyDescent="0.3">
      <c r="A52" s="22">
        <v>5</v>
      </c>
      <c r="B52" s="44" t="s">
        <v>31</v>
      </c>
      <c r="C52" s="24"/>
      <c r="D52" s="25" t="s">
        <v>17</v>
      </c>
      <c r="G52" s="64">
        <v>22</v>
      </c>
      <c r="H52" s="64">
        <v>20</v>
      </c>
      <c r="I52" s="64">
        <v>12</v>
      </c>
      <c r="J52" s="64">
        <v>22</v>
      </c>
      <c r="K52" s="64">
        <v>10</v>
      </c>
      <c r="L52" s="64">
        <v>16</v>
      </c>
      <c r="M52" s="64">
        <v>20</v>
      </c>
      <c r="N52" s="64">
        <v>8</v>
      </c>
      <c r="O52" s="64">
        <v>38</v>
      </c>
      <c r="P52" s="64">
        <v>22</v>
      </c>
      <c r="Q52" s="64">
        <v>22</v>
      </c>
      <c r="R52" s="64">
        <v>22</v>
      </c>
      <c r="S52" s="64">
        <v>22</v>
      </c>
      <c r="T52" s="64">
        <v>22</v>
      </c>
      <c r="U52" s="64">
        <v>20</v>
      </c>
      <c r="V52" s="64">
        <v>18</v>
      </c>
      <c r="W52" s="64">
        <v>10</v>
      </c>
      <c r="X52" s="64">
        <v>12</v>
      </c>
      <c r="Y52" s="64">
        <v>14</v>
      </c>
      <c r="Z52" s="64">
        <v>16</v>
      </c>
      <c r="AA52" s="64">
        <v>6</v>
      </c>
      <c r="AB52" s="64">
        <v>8</v>
      </c>
      <c r="AC52" s="64">
        <v>12</v>
      </c>
      <c r="AD52" s="64">
        <v>8</v>
      </c>
      <c r="AE52" s="86">
        <v>16</v>
      </c>
      <c r="AF52" s="86">
        <v>22</v>
      </c>
      <c r="AG52" s="86">
        <v>19</v>
      </c>
      <c r="AH52" s="86">
        <v>28</v>
      </c>
      <c r="AI52" s="86">
        <v>18</v>
      </c>
      <c r="AJ52" s="86">
        <v>20</v>
      </c>
      <c r="AK52" s="86">
        <v>24</v>
      </c>
      <c r="AL52" s="86">
        <v>34</v>
      </c>
    </row>
    <row r="53" spans="1:38" x14ac:dyDescent="0.3">
      <c r="A53" s="24">
        <v>6</v>
      </c>
      <c r="B53" s="44" t="s">
        <v>32</v>
      </c>
      <c r="C53" s="24"/>
      <c r="D53" s="25" t="s">
        <v>17</v>
      </c>
      <c r="G53" s="64">
        <v>2</v>
      </c>
      <c r="H53" s="64">
        <v>2</v>
      </c>
      <c r="I53" s="64">
        <v>1</v>
      </c>
      <c r="J53" s="64">
        <v>2</v>
      </c>
      <c r="K53" s="64">
        <v>2</v>
      </c>
      <c r="L53" s="64">
        <v>2</v>
      </c>
      <c r="M53" s="64">
        <v>2</v>
      </c>
      <c r="N53" s="64">
        <v>1</v>
      </c>
      <c r="O53" s="64">
        <v>2</v>
      </c>
      <c r="P53" s="64">
        <v>2</v>
      </c>
      <c r="Q53" s="64">
        <v>2</v>
      </c>
      <c r="R53" s="64">
        <v>2</v>
      </c>
      <c r="S53" s="64">
        <v>2</v>
      </c>
      <c r="T53" s="64">
        <v>2</v>
      </c>
      <c r="U53" s="64">
        <v>2</v>
      </c>
      <c r="V53" s="64">
        <v>2</v>
      </c>
      <c r="W53" s="64">
        <v>1</v>
      </c>
      <c r="X53" s="64">
        <v>1</v>
      </c>
      <c r="Y53" s="64">
        <v>2</v>
      </c>
      <c r="Z53" s="64">
        <v>2</v>
      </c>
      <c r="AA53" s="64">
        <v>1</v>
      </c>
      <c r="AB53" s="64">
        <v>1</v>
      </c>
      <c r="AC53" s="64">
        <v>2</v>
      </c>
      <c r="AD53" s="64">
        <v>1</v>
      </c>
      <c r="AE53" s="86">
        <v>2</v>
      </c>
      <c r="AF53" s="86">
        <v>2</v>
      </c>
      <c r="AG53" s="86">
        <v>1</v>
      </c>
      <c r="AH53" s="86">
        <v>2</v>
      </c>
      <c r="AI53" s="86">
        <v>2</v>
      </c>
      <c r="AJ53" s="86">
        <v>2</v>
      </c>
      <c r="AK53" s="86">
        <v>2</v>
      </c>
      <c r="AL53" s="86">
        <v>2</v>
      </c>
    </row>
    <row r="54" spans="1:38" x14ac:dyDescent="0.3">
      <c r="A54" s="22">
        <v>7</v>
      </c>
      <c r="B54" s="44" t="s">
        <v>33</v>
      </c>
      <c r="C54" s="24"/>
      <c r="D54" s="37" t="s">
        <v>17</v>
      </c>
      <c r="G54" s="64">
        <v>2</v>
      </c>
      <c r="H54" s="64">
        <v>2</v>
      </c>
      <c r="I54" s="64">
        <v>2</v>
      </c>
      <c r="J54" s="64">
        <v>2</v>
      </c>
      <c r="K54" s="64"/>
      <c r="L54" s="64"/>
      <c r="M54" s="64">
        <v>2</v>
      </c>
      <c r="N54" s="64">
        <v>1</v>
      </c>
      <c r="O54" s="64">
        <v>4</v>
      </c>
      <c r="P54" s="64">
        <v>2</v>
      </c>
      <c r="Q54" s="64">
        <v>2</v>
      </c>
      <c r="R54" s="64">
        <v>2</v>
      </c>
      <c r="S54" s="64">
        <v>2</v>
      </c>
      <c r="T54" s="64">
        <v>2</v>
      </c>
      <c r="U54" s="64">
        <v>3</v>
      </c>
      <c r="V54" s="64">
        <v>2</v>
      </c>
      <c r="W54" s="64">
        <v>1</v>
      </c>
      <c r="X54" s="64">
        <v>1</v>
      </c>
      <c r="Y54" s="64"/>
      <c r="Z54" s="64">
        <v>2</v>
      </c>
      <c r="AA54" s="64"/>
      <c r="AB54" s="64">
        <v>1</v>
      </c>
      <c r="AC54" s="64"/>
      <c r="AD54" s="64">
        <v>1</v>
      </c>
      <c r="AE54" s="86">
        <v>2</v>
      </c>
      <c r="AF54" s="86">
        <v>2</v>
      </c>
      <c r="AG54" s="86">
        <v>2</v>
      </c>
      <c r="AH54" s="86">
        <v>2</v>
      </c>
      <c r="AI54" s="86">
        <v>2</v>
      </c>
      <c r="AJ54" s="86">
        <v>2</v>
      </c>
      <c r="AK54" s="86">
        <v>2</v>
      </c>
      <c r="AL54" s="86">
        <v>4</v>
      </c>
    </row>
    <row r="55" spans="1:38" x14ac:dyDescent="0.3">
      <c r="A55" s="24">
        <v>8</v>
      </c>
      <c r="B55" s="44" t="s">
        <v>45</v>
      </c>
      <c r="C55" s="24"/>
      <c r="D55" s="25" t="s">
        <v>17</v>
      </c>
      <c r="G55" s="64">
        <v>2</v>
      </c>
      <c r="H55" s="64">
        <v>2</v>
      </c>
      <c r="I55" s="64">
        <v>1</v>
      </c>
      <c r="J55" s="64">
        <v>2</v>
      </c>
      <c r="K55" s="64">
        <v>2</v>
      </c>
      <c r="L55" s="64">
        <v>2</v>
      </c>
      <c r="M55" s="64">
        <v>2</v>
      </c>
      <c r="N55" s="64">
        <v>1</v>
      </c>
      <c r="O55" s="64">
        <v>2</v>
      </c>
      <c r="P55" s="64">
        <v>2</v>
      </c>
      <c r="Q55" s="64">
        <v>2</v>
      </c>
      <c r="R55" s="64">
        <v>2</v>
      </c>
      <c r="S55" s="64">
        <v>2</v>
      </c>
      <c r="T55" s="64">
        <v>2</v>
      </c>
      <c r="U55" s="64">
        <v>2</v>
      </c>
      <c r="V55" s="64">
        <v>2</v>
      </c>
      <c r="W55" s="64">
        <v>1</v>
      </c>
      <c r="X55" s="64">
        <v>1</v>
      </c>
      <c r="Y55" s="64">
        <v>2</v>
      </c>
      <c r="Z55" s="64">
        <v>2</v>
      </c>
      <c r="AA55" s="64">
        <v>1</v>
      </c>
      <c r="AB55" s="64">
        <v>1</v>
      </c>
      <c r="AC55" s="64">
        <v>2</v>
      </c>
      <c r="AD55" s="64">
        <v>1</v>
      </c>
      <c r="AE55" s="86">
        <v>2</v>
      </c>
      <c r="AF55" s="86">
        <v>2</v>
      </c>
      <c r="AG55" s="86">
        <v>1</v>
      </c>
      <c r="AH55" s="86">
        <v>2</v>
      </c>
      <c r="AI55" s="86">
        <v>2</v>
      </c>
      <c r="AJ55" s="86">
        <v>2</v>
      </c>
      <c r="AK55" s="86">
        <v>2</v>
      </c>
      <c r="AL55" s="86">
        <v>2</v>
      </c>
    </row>
    <row r="56" spans="1:38" ht="15" thickBot="1" x14ac:dyDescent="0.35">
      <c r="A56" s="34">
        <v>9</v>
      </c>
      <c r="B56" s="45" t="s">
        <v>34</v>
      </c>
      <c r="C56" s="34"/>
      <c r="D56" s="29" t="s">
        <v>17</v>
      </c>
      <c r="G56" s="65">
        <v>6</v>
      </c>
      <c r="H56" s="65">
        <v>6</v>
      </c>
      <c r="I56" s="65">
        <v>3</v>
      </c>
      <c r="J56" s="65">
        <v>6</v>
      </c>
      <c r="K56" s="65">
        <v>6</v>
      </c>
      <c r="L56" s="65">
        <v>6</v>
      </c>
      <c r="M56" s="65">
        <v>6</v>
      </c>
      <c r="N56" s="65">
        <v>3</v>
      </c>
      <c r="O56" s="65">
        <v>6</v>
      </c>
      <c r="P56" s="65">
        <v>6</v>
      </c>
      <c r="Q56" s="65">
        <v>6</v>
      </c>
      <c r="R56" s="65">
        <v>6</v>
      </c>
      <c r="S56" s="65">
        <v>6</v>
      </c>
      <c r="T56" s="65">
        <v>6</v>
      </c>
      <c r="U56" s="65">
        <v>6</v>
      </c>
      <c r="V56" s="65">
        <v>6</v>
      </c>
      <c r="W56" s="65">
        <v>3</v>
      </c>
      <c r="X56" s="65">
        <v>3</v>
      </c>
      <c r="Y56" s="65">
        <v>6</v>
      </c>
      <c r="Z56" s="65">
        <v>6</v>
      </c>
      <c r="AA56" s="65">
        <v>3</v>
      </c>
      <c r="AB56" s="65">
        <v>3</v>
      </c>
      <c r="AC56" s="65">
        <v>6</v>
      </c>
      <c r="AD56" s="65">
        <v>3</v>
      </c>
      <c r="AE56" s="87">
        <v>6</v>
      </c>
      <c r="AF56" s="87">
        <v>6</v>
      </c>
      <c r="AG56" s="87">
        <v>3</v>
      </c>
      <c r="AH56" s="87">
        <v>6</v>
      </c>
      <c r="AI56" s="87">
        <v>6</v>
      </c>
      <c r="AJ56" s="87">
        <v>6</v>
      </c>
      <c r="AK56" s="87">
        <v>6</v>
      </c>
      <c r="AL56" s="87">
        <v>6</v>
      </c>
    </row>
    <row r="57" spans="1:38" ht="15" thickBot="1" x14ac:dyDescent="0.35">
      <c r="A57" s="57"/>
      <c r="B57" s="59"/>
      <c r="C57" s="57"/>
      <c r="D57" s="60"/>
      <c r="E57" s="61"/>
      <c r="F57" s="61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</row>
  </sheetData>
  <mergeCells count="11">
    <mergeCell ref="A4:D4"/>
    <mergeCell ref="G4:K4"/>
    <mergeCell ref="C5:D5"/>
    <mergeCell ref="A12:D12"/>
    <mergeCell ref="C14:D14"/>
    <mergeCell ref="G22:N22"/>
    <mergeCell ref="G30:N30"/>
    <mergeCell ref="A37:D37"/>
    <mergeCell ref="G37:N37"/>
    <mergeCell ref="A47:D47"/>
    <mergeCell ref="G47:N47"/>
  </mergeCells>
  <pageMargins left="0.7" right="0.7" top="0.75" bottom="0.75" header="0.3" footer="0.3"/>
  <pageSetup paperSize="9" scal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Солоницын Денис</dc:creator>
  <cp:lastModifiedBy>Николаев Максим</cp:lastModifiedBy>
  <cp:revision>1</cp:revision>
  <dcterms:created xsi:type="dcterms:W3CDTF">2015-06-05T18:19:34Z</dcterms:created>
  <dcterms:modified xsi:type="dcterms:W3CDTF">2026-03-05T08:33:56Z</dcterms:modified>
</cp:coreProperties>
</file>